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4.xml" ContentType="application/vnd.openxmlformats-officedocument.drawing+xml"/>
  <Override PartName="/xl/tables/table2.xml" ContentType="application/vnd.openxmlformats-officedocument.spreadsheetml.table+xml"/>
  <Override PartName="/xl/worksheets/sheet6.xml" ContentType="application/vnd.openxmlformats-officedocument.spreadsheetml.worksheet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xWindow="0" yWindow="0" windowWidth="16384" windowHeight="8192" tabRatio="600" firstSheet="0" activeTab="0" autoFilterDateGrouping="1"/>
  </bookViews>
  <sheets>
    <sheet xmlns:r="http://schemas.openxmlformats.org/officeDocument/2006/relationships" name="Übersicht" sheetId="1" state="visible" r:id="rId1"/>
    <sheet xmlns:r="http://schemas.openxmlformats.org/officeDocument/2006/relationships" name="KI-Statistik" sheetId="2" state="visible" r:id="rId2"/>
    <sheet xmlns:r="http://schemas.openxmlformats.org/officeDocument/2006/relationships" name="Offen" sheetId="3" state="visible" r:id="rId3"/>
    <sheet xmlns:r="http://schemas.openxmlformats.org/officeDocument/2006/relationships" name="Listen" sheetId="4" state="hidden" r:id="rId4"/>
    <sheet xmlns:r="http://schemas.openxmlformats.org/officeDocument/2006/relationships" name="Geschlossen" sheetId="5" state="visible" r:id="rId5"/>
    <sheet xmlns:r="http://schemas.openxmlformats.org/officeDocument/2006/relationships" name="_Daten" sheetId="6" state="hidden" r:id="rId6"/>
  </sheets>
  <definedNames>
    <definedName name="FirmenListe" hidden="0" function="0" vbProcedure="0">OFFSET(_Daten!$A$2,0,0,COUNTIF(_Daten!$A$2:$A$40,"?*"),1)</definedName>
    <definedName name="GesListe" hidden="0" function="0" vbProcedure="0">OFFSET(_Daten!$A$1,0,0,COUNTIF(_Daten!$A$1:$A$40,"?*"),1)</definedName>
    <definedName name="OrdnerFilterListe" hidden="0" function="0" vbProcedure="0">OFFSET(_Daten!$AL$1,0,0,COUNTIF(_Daten!$AL$1:$AL$80,"?*"),1)</definedName>
    <definedName name="OrdnerListe" hidden="0" function="0" vbProcedure="0">Listen!$A$2:$A$49</definedName>
    <definedName name="TypFilterListe" hidden="0" function="0" vbProcedure="0">OFFSET(_Daten!$AK$1,0,0,COUNTIF(_Daten!$AK$1:$AK$80,"?*"),1)</definedName>
  </definedNames>
  <calcPr calcId="124519" fullCalcOnLoad="1"/>
</workbook>
</file>

<file path=xl/styles.xml><?xml version="1.0" encoding="utf-8"?>
<styleSheet xmlns="http://schemas.openxmlformats.org/spreadsheetml/2006/main">
  <numFmts count="2">
    <numFmt numFmtId="164" formatCode="dd\.mm\."/>
    <numFmt numFmtId="165" formatCode="0\%"/>
  </numFmts>
  <fonts count="30">
    <font>
      <name val="Calibri"/>
      <charset val="1"/>
      <family val="2"/>
      <color theme="1"/>
      <sz val="11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Cambria"/>
      <charset val="1"/>
      <family val="0"/>
      <b val="1"/>
      <color rgb="FF111827"/>
      <sz val="18"/>
    </font>
    <font>
      <name val="Open Sans"/>
      <charset val="1"/>
      <family val="0"/>
      <b val="1"/>
      <color rgb="FF1F2937"/>
      <sz val="22"/>
    </font>
    <font>
      <name val="Cambria"/>
      <charset val="1"/>
      <family val="0"/>
      <color rgb="FF6B7280"/>
      <sz val="11"/>
    </font>
    <font>
      <name val="Open Sans"/>
      <charset val="1"/>
      <family val="0"/>
      <color rgb="FF667277"/>
      <sz val="11"/>
    </font>
    <font>
      <name val="Open Sans"/>
      <charset val="1"/>
      <family val="0"/>
      <color rgb="FF7D8A91"/>
      <sz val="8"/>
    </font>
    <font>
      <name val="Open Sans"/>
      <charset val="1"/>
      <family val="0"/>
      <color rgb="FF667277"/>
      <sz val="10"/>
    </font>
    <font>
      <name val="Open Sans"/>
      <charset val="1"/>
      <family val="0"/>
      <color rgb="FF2B3A44"/>
      <sz val="10"/>
    </font>
    <font>
      <name val="Open Sans"/>
      <charset val="1"/>
      <family val="0"/>
      <b val="1"/>
      <color rgb="FF1F2937"/>
      <sz val="30"/>
    </font>
    <font>
      <name val="Open Sans"/>
      <charset val="1"/>
      <family val="0"/>
      <b val="1"/>
      <color rgb="FFFFFFFF"/>
      <sz val="30"/>
    </font>
    <font>
      <name val="Open Sans"/>
      <charset val="1"/>
      <family val="0"/>
      <b val="1"/>
      <color rgb="FFB8A387"/>
      <sz val="9"/>
    </font>
    <font>
      <name val="Open Sans"/>
      <charset val="1"/>
      <family val="0"/>
      <color rgb="FFFFFFFF"/>
      <sz val="10"/>
    </font>
    <font>
      <name val="Open Sans"/>
      <charset val="1"/>
      <family val="0"/>
      <b val="1"/>
      <color rgb="FF2B3A44"/>
      <sz val="11"/>
    </font>
    <font>
      <name val="Open Sans"/>
      <charset val="1"/>
      <family val="0"/>
      <color rgb="FF7D8A91"/>
      <sz val="9"/>
    </font>
    <font>
      <name val="Open Sans"/>
      <charset val="1"/>
      <family val="0"/>
      <b val="1"/>
      <color rgb="FF2B3A44"/>
      <sz val="12"/>
    </font>
    <font>
      <name val="Open Sans"/>
      <charset val="1"/>
      <family val="0"/>
      <b val="1"/>
      <color rgb="FF991B1B"/>
      <sz val="12"/>
    </font>
    <font>
      <name val="Open Sans"/>
      <charset val="1"/>
      <family val="0"/>
      <color rgb="FF667277"/>
      <sz val="9"/>
    </font>
    <font>
      <name val="Open Sans"/>
      <charset val="1"/>
      <family val="0"/>
      <color rgb="FF991B1B"/>
      <sz val="10"/>
    </font>
    <font>
      <name val="Open Sans"/>
      <charset val="1"/>
      <family val="0"/>
      <b val="1"/>
      <color rgb="FF1F2937"/>
      <sz val="12"/>
    </font>
    <font>
      <name val="Open Sans"/>
      <charset val="1"/>
      <family val="0"/>
      <b val="1"/>
      <color rgb="FFFFFFFF"/>
      <sz val="10"/>
    </font>
    <font>
      <name val="Open Sans"/>
      <charset val="1"/>
      <family val="0"/>
      <color rgb="FF1F2937"/>
      <sz val="10"/>
    </font>
    <font>
      <name val="Open Sans"/>
      <charset val="1"/>
      <family val="0"/>
      <b val="1"/>
      <color rgb="FF2B3A44"/>
      <sz val="10"/>
    </font>
    <font>
      <name val="Open Sans"/>
      <family val="2"/>
      <b val="1"/>
      <color rgb="FF2B3A44"/>
      <sz val="12.5"/>
    </font>
    <font>
      <name val="Calibri"/>
      <family val="2"/>
      <color rgb="FF000000"/>
      <sz val="10"/>
    </font>
    <font>
      <name val="Open Sans"/>
      <family val="2"/>
      <b val="1"/>
      <color rgb="FF2B3A44"/>
      <sz val="12"/>
    </font>
    <font>
      <name val="Open Sans"/>
      <charset val="1"/>
      <family val="0"/>
      <b val="1"/>
      <color rgb="FFFFFFFF"/>
      <sz val="16"/>
    </font>
    <font>
      <name val="Open Sans"/>
      <charset val="1"/>
      <family val="0"/>
      <color rgb="FFC9D1D6"/>
      <sz val="10"/>
    </font>
  </fonts>
  <fills count="9">
    <fill>
      <patternFill/>
    </fill>
    <fill>
      <patternFill patternType="gray125"/>
    </fill>
    <fill>
      <patternFill patternType="solid">
        <fgColor rgb="FF2B3A44"/>
        <bgColor rgb="FF1F2937"/>
      </patternFill>
    </fill>
    <fill>
      <patternFill patternType="solid">
        <fgColor rgb="FFFBF9F6"/>
        <bgColor rgb="FFFFF5F5"/>
      </patternFill>
    </fill>
    <fill>
      <patternFill patternType="solid">
        <fgColor rgb="FFE8F5F2"/>
        <bgColor rgb="FFDCFCE7"/>
      </patternFill>
    </fill>
    <fill>
      <patternFill patternType="solid">
        <fgColor rgb="FFB8A387"/>
        <bgColor rgb="FF878787"/>
      </patternFill>
    </fill>
    <fill>
      <patternFill patternType="solid">
        <fgColor rgb="FFFFFFFF"/>
        <bgColor rgb="FFFBF9F6"/>
      </patternFill>
    </fill>
    <fill>
      <patternFill patternType="solid">
        <fgColor rgb="FFFEE2E2"/>
        <bgColor rgb="FFE6E0D7"/>
      </patternFill>
    </fill>
    <fill>
      <patternFill patternType="solid">
        <fgColor rgb="FFFFF5F5"/>
        <bgColor rgb="FFFBF9F6"/>
      </patternFill>
    </fill>
  </fills>
  <borders count="14">
    <border>
      <left/>
      <right/>
      <top/>
      <bottom/>
      <diagonal/>
    </border>
    <border>
      <left style="thin">
        <color rgb="FFB8A387"/>
      </left>
      <right style="thin">
        <color rgb="FFB8A387"/>
      </right>
      <top style="thin">
        <color rgb="FFB8A387"/>
      </top>
      <bottom style="thin">
        <color rgb="FFB8A387"/>
      </bottom>
      <diagonal/>
    </border>
    <border>
      <left style="medium">
        <color rgb="FFFCA5A5"/>
      </left>
      <right style="medium">
        <color rgb="FFFCA5A5"/>
      </right>
      <top style="medium">
        <color rgb="FFFCA5A5"/>
      </top>
      <bottom/>
      <diagonal/>
    </border>
    <border>
      <left style="medium">
        <color rgb="FFFCA5A5"/>
      </left>
      <right style="medium">
        <color rgb="FFFCA5A5"/>
      </right>
      <top/>
      <bottom/>
      <diagonal/>
    </border>
    <border>
      <left style="medium">
        <color rgb="FFFCA5A5"/>
      </left>
      <right/>
      <top/>
      <bottom/>
      <diagonal/>
    </border>
    <border>
      <left/>
      <right style="medium">
        <color rgb="FFFCA5A5"/>
      </right>
      <top/>
      <bottom/>
      <diagonal/>
    </border>
    <border>
      <left style="medium">
        <color rgb="FFFCA5A5"/>
      </left>
      <right/>
      <top/>
      <bottom style="medium">
        <color rgb="FFFCA5A5"/>
      </bottom>
      <diagonal/>
    </border>
    <border>
      <left/>
      <right/>
      <top/>
      <bottom style="medium">
        <color rgb="FFFCA5A5"/>
      </bottom>
      <diagonal/>
    </border>
    <border>
      <left/>
      <right style="medium">
        <color rgb="FFFCA5A5"/>
      </right>
      <top/>
      <bottom style="medium">
        <color rgb="FFFCA5A5"/>
      </bottom>
      <diagonal/>
    </border>
    <border>
      <left/>
      <right/>
      <top style="thin">
        <color rgb="FFB8A387"/>
      </top>
      <bottom/>
      <diagonal/>
    </border>
    <border>
      <left/>
      <right style="thin">
        <color rgb="FFB8A387"/>
      </right>
      <top style="thin">
        <color rgb="FFB8A387"/>
      </top>
      <bottom/>
      <diagonal/>
    </border>
    <border>
      <left/>
      <right style="thin">
        <color rgb="FFB8A387"/>
      </right>
      <top style="thin">
        <color rgb="FFB8A387"/>
      </top>
      <bottom style="thin">
        <color rgb="FFB8A387"/>
      </bottom>
      <diagonal/>
    </border>
    <border>
      <left/>
      <right/>
      <top style="medium">
        <color rgb="FFFCA5A5"/>
      </top>
      <bottom/>
      <diagonal/>
    </border>
    <border>
      <left/>
      <right style="medium">
        <color rgb="FFFCA5A5"/>
      </right>
      <top style="medium">
        <color rgb="FFFCA5A5"/>
      </top>
      <bottom/>
      <diagonal/>
    </border>
  </borders>
  <cellStyleXfs count="6">
    <xf numFmtId="0" fontId="0" fillId="0" borderId="0" applyAlignment="1">
      <alignment horizontal="general" vertical="bottom"/>
    </xf>
    <xf numFmtId="43" fontId="3" fillId="0" borderId="0"/>
    <xf numFmtId="41" fontId="3" fillId="0" borderId="0"/>
    <xf numFmtId="44" fontId="3" fillId="0" borderId="0"/>
    <xf numFmtId="42" fontId="3" fillId="0" borderId="0"/>
    <xf numFmtId="9" fontId="3" fillId="0" borderId="0"/>
  </cellStyleXfs>
  <cellXfs count="89">
    <xf numFmtId="0" fontId="0" fillId="0" borderId="0" applyAlignment="1" pivotButton="0" quotePrefix="0" xfId="0">
      <alignment horizontal="general" vertical="bottom"/>
    </xf>
    <xf numFmtId="0" fontId="0" fillId="2" borderId="0" applyAlignment="1" pivotButton="0" quotePrefix="0" xfId="0">
      <alignment horizontal="general" vertical="bottom"/>
    </xf>
    <xf numFmtId="0" fontId="0" fillId="3" borderId="0" applyAlignment="1" pivotButton="0" quotePrefix="0" xfId="0">
      <alignment horizontal="general" vertical="bottom"/>
    </xf>
    <xf numFmtId="0" fontId="4" fillId="2" borderId="0" applyAlignment="1" pivotButton="0" quotePrefix="0" xfId="0">
      <alignment horizontal="general" vertical="bottom"/>
    </xf>
    <xf numFmtId="0" fontId="5" fillId="3" borderId="0" applyAlignment="1" pivotButton="0" quotePrefix="0" xfId="0">
      <alignment horizontal="left" vertical="center"/>
    </xf>
    <xf numFmtId="0" fontId="6" fillId="2" borderId="0" applyAlignment="1" pivotButton="0" quotePrefix="0" xfId="0">
      <alignment horizontal="general" vertical="bottom"/>
    </xf>
    <xf numFmtId="0" fontId="7" fillId="3" borderId="0" applyAlignment="1" pivotButton="0" quotePrefix="0" xfId="0">
      <alignment horizontal="left" vertical="center"/>
    </xf>
    <xf numFmtId="0" fontId="8" fillId="2" borderId="0" applyAlignment="1" pivotButton="0" quotePrefix="0" xfId="0">
      <alignment horizontal="center" vertical="bottom"/>
    </xf>
    <xf numFmtId="0" fontId="9" fillId="4" borderId="0" applyAlignment="1" pivotButton="0" quotePrefix="0" xfId="0">
      <alignment horizontal="left" vertical="center" indent="1"/>
    </xf>
    <xf numFmtId="0" fontId="10" fillId="5" borderId="0" applyAlignment="1" pivotButton="0" quotePrefix="0" xfId="0">
      <alignment horizontal="left" vertical="center" indent="1"/>
    </xf>
    <xf numFmtId="0" fontId="11" fillId="4" borderId="0" applyAlignment="1" pivotButton="0" quotePrefix="0" xfId="0">
      <alignment horizontal="left" vertical="center" indent="1"/>
    </xf>
    <xf numFmtId="0" fontId="12" fillId="5" borderId="0" applyAlignment="1" pivotButton="0" quotePrefix="0" xfId="0">
      <alignment horizontal="left" vertical="center" indent="1"/>
    </xf>
    <xf numFmtId="0" fontId="13" fillId="2" borderId="0" applyAlignment="1" pivotButton="0" quotePrefix="0" xfId="0">
      <alignment horizontal="left" vertical="bottom" indent="1"/>
    </xf>
    <xf numFmtId="0" fontId="14" fillId="2" borderId="0" applyAlignment="1" pivotButton="0" quotePrefix="0" xfId="0">
      <alignment horizontal="left" vertical="bottom" indent="1"/>
    </xf>
    <xf numFmtId="0" fontId="15" fillId="6" borderId="1" applyAlignment="1" pivotButton="0" quotePrefix="0" xfId="0">
      <alignment horizontal="left" vertical="center" indent="1"/>
    </xf>
    <xf numFmtId="0" fontId="8" fillId="2" borderId="0" applyAlignment="1" pivotButton="0" quotePrefix="0" xfId="0">
      <alignment horizontal="left" vertical="bottom" indent="1"/>
    </xf>
    <xf numFmtId="0" fontId="16" fillId="2" borderId="0" applyAlignment="1" pivotButton="0" quotePrefix="0" xfId="0">
      <alignment horizontal="left" vertical="bottom" indent="1"/>
    </xf>
    <xf numFmtId="0" fontId="16" fillId="2" borderId="0" applyAlignment="1" pivotButton="0" quotePrefix="0" xfId="0">
      <alignment horizontal="left" vertical="bottom" indent="1"/>
    </xf>
    <xf numFmtId="0" fontId="0" fillId="0" borderId="0" applyAlignment="1" pivotButton="0" quotePrefix="0" xfId="0">
      <alignment horizontal="general" vertical="bottom"/>
    </xf>
    <xf numFmtId="0" fontId="17" fillId="0" borderId="0" applyAlignment="1" pivotButton="0" quotePrefix="0" xfId="0">
      <alignment horizontal="general" vertical="bottom"/>
    </xf>
    <xf numFmtId="0" fontId="18" fillId="0" borderId="0" applyAlignment="1" pivotButton="0" quotePrefix="0" xfId="0">
      <alignment horizontal="left" vertical="center"/>
    </xf>
    <xf numFmtId="0" fontId="18" fillId="7" borderId="2" applyAlignment="1" pivotButton="0" quotePrefix="0" xfId="0">
      <alignment horizontal="left" vertical="center" indent="1"/>
    </xf>
    <xf numFmtId="0" fontId="19" fillId="8" borderId="3" applyAlignment="1" pivotButton="0" quotePrefix="0" xfId="0">
      <alignment horizontal="left" vertical="center" indent="1"/>
    </xf>
    <xf numFmtId="0" fontId="20" fillId="8" borderId="3" applyAlignment="1" pivotButton="0" quotePrefix="0" xfId="0">
      <alignment horizontal="left" vertical="center" indent="1"/>
    </xf>
    <xf numFmtId="0" fontId="0" fillId="8" borderId="4" applyAlignment="1" pivotButton="0" quotePrefix="0" xfId="0">
      <alignment horizontal="general" vertical="bottom"/>
    </xf>
    <xf numFmtId="0" fontId="0" fillId="8" borderId="0" applyAlignment="1" pivotButton="0" quotePrefix="0" xfId="0">
      <alignment horizontal="general" vertical="bottom"/>
    </xf>
    <xf numFmtId="0" fontId="0" fillId="8" borderId="5" applyAlignment="1" pivotButton="0" quotePrefix="0" xfId="0">
      <alignment horizontal="general" vertical="bottom"/>
    </xf>
    <xf numFmtId="0" fontId="0" fillId="8" borderId="6" applyAlignment="1" pivotButton="0" quotePrefix="0" xfId="0">
      <alignment horizontal="general" vertical="bottom"/>
    </xf>
    <xf numFmtId="0" fontId="0" fillId="8" borderId="7" applyAlignment="1" pivotButton="0" quotePrefix="0" xfId="0">
      <alignment horizontal="general" vertical="bottom"/>
    </xf>
    <xf numFmtId="0" fontId="0" fillId="8" borderId="8" applyAlignment="1" pivotButton="0" quotePrefix="0" xfId="0">
      <alignment horizontal="general" vertical="bottom"/>
    </xf>
    <xf numFmtId="0" fontId="21" fillId="0" borderId="0" applyAlignment="1" pivotButton="0" quotePrefix="0" xfId="0">
      <alignment horizontal="left" vertical="center" indent="1"/>
    </xf>
    <xf numFmtId="0" fontId="22" fillId="0" borderId="0" applyAlignment="1" pivotButton="0" quotePrefix="0" xfId="0">
      <alignment horizontal="left" vertical="center" indent="1"/>
    </xf>
    <xf numFmtId="0" fontId="22" fillId="0" borderId="0" applyAlignment="1" pivotButton="0" quotePrefix="0" xfId="0">
      <alignment horizontal="right" vertical="center" indent="1"/>
    </xf>
    <xf numFmtId="0" fontId="23" fillId="0" borderId="0" applyAlignment="1" pivotButton="0" quotePrefix="0" xfId="0">
      <alignment horizontal="left" vertical="center" indent="1"/>
    </xf>
    <xf numFmtId="0" fontId="24" fillId="0" borderId="0" applyAlignment="1" pivotButton="0" quotePrefix="0" xfId="0">
      <alignment horizontal="right" vertical="center" indent="1"/>
    </xf>
    <xf numFmtId="0" fontId="13" fillId="2" borderId="0" applyAlignment="1" pivotButton="0" quotePrefix="0" xfId="0">
      <alignment horizontal="center" vertical="bottom"/>
    </xf>
    <xf numFmtId="0" fontId="16" fillId="2" borderId="0" applyAlignment="1" pivotButton="0" quotePrefix="0" xfId="0">
      <alignment horizontal="center" vertical="bottom"/>
    </xf>
    <xf numFmtId="0" fontId="13" fillId="2" borderId="0" applyAlignment="1" pivotButton="0" quotePrefix="0" xfId="0">
      <alignment horizontal="center" vertical="bottom"/>
    </xf>
    <xf numFmtId="0" fontId="16" fillId="2" borderId="0" applyAlignment="1" pivotButton="0" quotePrefix="0" xfId="0">
      <alignment horizontal="center" vertical="bottom"/>
    </xf>
    <xf numFmtId="0" fontId="28" fillId="2" borderId="0" applyAlignment="1" pivotButton="0" quotePrefix="0" xfId="0">
      <alignment horizontal="left" vertical="center"/>
    </xf>
    <xf numFmtId="0" fontId="29" fillId="2" borderId="0" applyAlignment="1" pivotButton="0" quotePrefix="0" xfId="0">
      <alignment horizontal="left" vertical="center"/>
    </xf>
    <xf numFmtId="0" fontId="22" fillId="2" borderId="0" applyAlignment="1" pivotButton="0" quotePrefix="0" xfId="0">
      <alignment horizontal="left" vertical="center" indent="1"/>
    </xf>
    <xf numFmtId="0" fontId="0" fillId="0" borderId="0" applyAlignment="1" pivotButton="0" quotePrefix="0" xfId="0">
      <alignment horizontal="general" vertical="bottom"/>
    </xf>
    <xf numFmtId="164" fontId="0" fillId="0" borderId="0" applyAlignment="1" pivotButton="0" quotePrefix="0" xfId="0">
      <alignment horizontal="general" vertical="bottom"/>
    </xf>
    <xf numFmtId="165" fontId="0" fillId="0" borderId="0" applyAlignment="1" pivotButton="0" quotePrefix="0" xfId="0">
      <alignment horizontal="general" vertical="bottom"/>
    </xf>
    <xf numFmtId="0" fontId="0" fillId="0" borderId="0" applyAlignment="1" pivotButton="0" quotePrefix="0" xfId="0">
      <alignment horizontal="general" vertical="bottom"/>
    </xf>
    <xf numFmtId="0" fontId="0" fillId="0" borderId="0" pivotButton="0" quotePrefix="0" xfId="0"/>
    <xf numFmtId="0" fontId="0" fillId="2" borderId="0" applyAlignment="1" pivotButton="0" quotePrefix="0" xfId="0">
      <alignment horizontal="general" vertical="bottom"/>
    </xf>
    <xf numFmtId="0" fontId="0" fillId="3" borderId="0" applyAlignment="1" pivotButton="0" quotePrefix="0" xfId="0">
      <alignment horizontal="general" vertical="bottom"/>
    </xf>
    <xf numFmtId="0" fontId="4" fillId="2" borderId="0" applyAlignment="1" pivotButton="0" quotePrefix="0" xfId="0">
      <alignment horizontal="general" vertical="bottom"/>
    </xf>
    <xf numFmtId="0" fontId="5" fillId="3" borderId="0" applyAlignment="1" pivotButton="0" quotePrefix="0" xfId="0">
      <alignment horizontal="left" vertical="center"/>
    </xf>
    <xf numFmtId="0" fontId="6" fillId="2" borderId="0" applyAlignment="1" pivotButton="0" quotePrefix="0" xfId="0">
      <alignment horizontal="general" vertical="bottom"/>
    </xf>
    <xf numFmtId="0" fontId="7" fillId="3" borderId="0" applyAlignment="1" pivotButton="0" quotePrefix="0" xfId="0">
      <alignment horizontal="left" vertical="center"/>
    </xf>
    <xf numFmtId="0" fontId="8" fillId="2" borderId="0" applyAlignment="1" pivotButton="0" quotePrefix="0" xfId="0">
      <alignment horizontal="center" vertical="bottom"/>
    </xf>
    <xf numFmtId="0" fontId="9" fillId="4" borderId="0" applyAlignment="1" pivotButton="0" quotePrefix="0" xfId="0">
      <alignment horizontal="left" vertical="center" indent="1"/>
    </xf>
    <xf numFmtId="0" fontId="10" fillId="5" borderId="0" applyAlignment="1" pivotButton="0" quotePrefix="0" xfId="0">
      <alignment horizontal="left" vertical="center" indent="1"/>
    </xf>
    <xf numFmtId="0" fontId="11" fillId="4" borderId="0" applyAlignment="1" pivotButton="0" quotePrefix="0" xfId="0">
      <alignment horizontal="left" vertical="center" indent="1"/>
    </xf>
    <xf numFmtId="0" fontId="12" fillId="5" borderId="0" applyAlignment="1" pivotButton="0" quotePrefix="0" xfId="0">
      <alignment horizontal="left" vertical="center" indent="1"/>
    </xf>
    <xf numFmtId="0" fontId="13" fillId="2" borderId="0" applyAlignment="1" pivotButton="0" quotePrefix="0" xfId="0">
      <alignment horizontal="left" vertical="bottom" indent="1"/>
    </xf>
    <xf numFmtId="0" fontId="14" fillId="2" borderId="0" applyAlignment="1" pivotButton="0" quotePrefix="0" xfId="0">
      <alignment horizontal="left" vertical="bottom" indent="1"/>
    </xf>
    <xf numFmtId="0" fontId="15" fillId="6" borderId="1" applyAlignment="1" pivotButton="0" quotePrefix="0" xfId="0">
      <alignment horizontal="left" vertical="center" indent="1"/>
    </xf>
    <xf numFmtId="0" fontId="0" fillId="0" borderId="11" pivotButton="0" quotePrefix="0" xfId="0"/>
    <xf numFmtId="0" fontId="8" fillId="2" borderId="0" applyAlignment="1" pivotButton="0" quotePrefix="0" xfId="0">
      <alignment horizontal="left" vertical="bottom" indent="1"/>
    </xf>
    <xf numFmtId="0" fontId="16" fillId="2" borderId="0" applyAlignment="1" pivotButton="0" quotePrefix="0" xfId="0">
      <alignment horizontal="left" vertical="bottom" indent="1"/>
    </xf>
    <xf numFmtId="0" fontId="17" fillId="0" borderId="0" applyAlignment="1" pivotButton="0" quotePrefix="0" xfId="0">
      <alignment horizontal="general" vertical="bottom"/>
    </xf>
    <xf numFmtId="0" fontId="18" fillId="0" borderId="0" applyAlignment="1" pivotButton="0" quotePrefix="0" xfId="0">
      <alignment horizontal="left" vertical="center"/>
    </xf>
    <xf numFmtId="0" fontId="18" fillId="7" borderId="2" applyAlignment="1" pivotButton="0" quotePrefix="0" xfId="0">
      <alignment horizontal="left" vertical="center" indent="1"/>
    </xf>
    <xf numFmtId="0" fontId="0" fillId="0" borderId="12" pivotButton="0" quotePrefix="0" xfId="0"/>
    <xf numFmtId="0" fontId="0" fillId="0" borderId="13" pivotButton="0" quotePrefix="0" xfId="0"/>
    <xf numFmtId="0" fontId="19" fillId="8" borderId="3" applyAlignment="1" pivotButton="0" quotePrefix="0" xfId="0">
      <alignment horizontal="left" vertical="center" indent="1"/>
    </xf>
    <xf numFmtId="0" fontId="0" fillId="0" borderId="5" pivotButton="0" quotePrefix="0" xfId="0"/>
    <xf numFmtId="0" fontId="20" fillId="8" borderId="3" applyAlignment="1" pivotButton="0" quotePrefix="0" xfId="0">
      <alignment horizontal="left" vertical="center" indent="1"/>
    </xf>
    <xf numFmtId="0" fontId="0" fillId="8" borderId="4" applyAlignment="1" pivotButton="0" quotePrefix="0" xfId="0">
      <alignment horizontal="general" vertical="bottom"/>
    </xf>
    <xf numFmtId="0" fontId="0" fillId="8" borderId="0" applyAlignment="1" pivotButton="0" quotePrefix="0" xfId="0">
      <alignment horizontal="general" vertical="bottom"/>
    </xf>
    <xf numFmtId="0" fontId="0" fillId="8" borderId="5" applyAlignment="1" pivotButton="0" quotePrefix="0" xfId="0">
      <alignment horizontal="general" vertical="bottom"/>
    </xf>
    <xf numFmtId="0" fontId="0" fillId="8" borderId="6" applyAlignment="1" pivotButton="0" quotePrefix="0" xfId="0">
      <alignment horizontal="general" vertical="bottom"/>
    </xf>
    <xf numFmtId="0" fontId="0" fillId="8" borderId="7" applyAlignment="1" pivotButton="0" quotePrefix="0" xfId="0">
      <alignment horizontal="general" vertical="bottom"/>
    </xf>
    <xf numFmtId="0" fontId="0" fillId="8" borderId="8" applyAlignment="1" pivotButton="0" quotePrefix="0" xfId="0">
      <alignment horizontal="general" vertical="bottom"/>
    </xf>
    <xf numFmtId="0" fontId="21" fillId="0" borderId="0" applyAlignment="1" pivotButton="0" quotePrefix="0" xfId="0">
      <alignment horizontal="left" vertical="center" indent="1"/>
    </xf>
    <xf numFmtId="0" fontId="22" fillId="0" borderId="0" applyAlignment="1" pivotButton="0" quotePrefix="0" xfId="0">
      <alignment horizontal="left" vertical="center" indent="1"/>
    </xf>
    <xf numFmtId="0" fontId="22" fillId="0" borderId="0" applyAlignment="1" pivotButton="0" quotePrefix="0" xfId="0">
      <alignment horizontal="right" vertical="center" indent="1"/>
    </xf>
    <xf numFmtId="0" fontId="23" fillId="0" borderId="0" applyAlignment="1" pivotButton="0" quotePrefix="0" xfId="0">
      <alignment horizontal="left" vertical="center" indent="1"/>
    </xf>
    <xf numFmtId="0" fontId="24" fillId="0" borderId="0" applyAlignment="1" pivotButton="0" quotePrefix="0" xfId="0">
      <alignment horizontal="right" vertical="center" indent="1"/>
    </xf>
    <xf numFmtId="0" fontId="13" fillId="2" borderId="0" applyAlignment="1" pivotButton="0" quotePrefix="0" xfId="0">
      <alignment horizontal="center" vertical="bottom"/>
    </xf>
    <xf numFmtId="0" fontId="16" fillId="2" borderId="0" applyAlignment="1" pivotButton="0" quotePrefix="0" xfId="0">
      <alignment horizontal="center" vertical="bottom"/>
    </xf>
    <xf numFmtId="0" fontId="28" fillId="2" borderId="0" applyAlignment="1" pivotButton="0" quotePrefix="0" xfId="0">
      <alignment horizontal="left" vertical="center"/>
    </xf>
    <xf numFmtId="0" fontId="29" fillId="2" borderId="0" applyAlignment="1" pivotButton="0" quotePrefix="0" xfId="0">
      <alignment horizontal="left" vertical="center"/>
    </xf>
    <xf numFmtId="0" fontId="22" fillId="2" borderId="0" applyAlignment="1" pivotButton="0" quotePrefix="0" xfId="0">
      <alignment horizontal="left" vertical="center" indent="1"/>
    </xf>
    <xf numFmtId="164" fontId="0" fillId="0" borderId="0" applyAlignment="1" pivotButton="0" quotePrefix="0" xfId="0">
      <alignment horizontal="general" vertical="bottom"/>
    </xf>
  </cellXfs>
  <cellStyles count="6">
    <cellStyle name="Normal" xfId="0" builtinId="0"/>
    <cellStyle name="Comma" xfId="1" builtinId="3"/>
    <cellStyle name="Comma [0]" xfId="2" builtinId="6"/>
    <cellStyle name="Currency" xfId="3" builtinId="4"/>
    <cellStyle name="Currency [0]" xfId="4" builtinId="7"/>
    <cellStyle name="Percent" xfId="5" builtinId="5"/>
  </cellStyles>
  <dxfs count="14">
    <dxf>
      <fill>
        <patternFill patternType="solid">
          <fgColor rgb="FF2B3A44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FFFFFF"/>
          <bgColor rgb="FF000000"/>
        </patternFill>
      </fill>
    </dxf>
    <dxf>
      <fill>
        <patternFill patternType="solid">
          <fgColor rgb="FFDCFCE7"/>
          <bgColor rgb="FF000000"/>
        </patternFill>
      </fill>
    </dxf>
    <dxf>
      <fill>
        <patternFill patternType="solid">
          <fgColor rgb="FFFEE2E2"/>
          <bgColor rgb="FF000000"/>
        </patternFill>
      </fill>
    </dxf>
    <dxf>
      <fill>
        <patternFill patternType="solid">
          <fgColor rgb="FFFEF3C7"/>
          <bgColor rgb="FF000000"/>
        </patternFill>
      </fill>
    </dxf>
    <dxf>
      <fill>
        <patternFill patternType="solid">
          <fgColor rgb="FF166534"/>
          <bgColor rgb="FF000000"/>
        </patternFill>
      </fill>
    </dxf>
    <dxf>
      <fill>
        <patternFill patternType="solid">
          <fgColor rgb="FF92400E"/>
          <bgColor rgb="FF000000"/>
        </patternFill>
      </fill>
    </dxf>
    <dxf>
      <fill>
        <patternFill patternType="solid">
          <fgColor rgb="FF991B1B"/>
          <bgColor rgb="FF000000"/>
        </patternFill>
      </fill>
    </dxf>
    <dxf>
      <font>
        <b val="1"/>
        <color rgb="FF166534"/>
      </font>
      <fill>
        <patternFill>
          <bgColor rgb="FFDCFCE7"/>
        </patternFill>
      </fill>
    </dxf>
    <dxf>
      <font>
        <b val="1"/>
        <color rgb="FF991B1B"/>
      </font>
      <fill>
        <patternFill>
          <bgColor rgb="FFFEE2E2"/>
        </patternFill>
      </fill>
    </dxf>
    <dxf>
      <font>
        <color rgb="FF92400E"/>
      </font>
      <fill>
        <patternFill>
          <bgColor rgb="FFFEF3C7"/>
        </patternFill>
      </fill>
    </dxf>
    <dxf>
      <font>
        <color rgb="FF166534"/>
      </font>
      <fill>
        <patternFill>
          <bgColor rgb="FFDCFCE7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91B1B"/>
      <rgbColor rgb="FF166534"/>
      <rgbColor rgb="FF000080"/>
      <rgbColor rgb="FF808000"/>
      <rgbColor rgb="FF800080"/>
      <rgbColor rgb="FF0F766E"/>
      <rgbColor rgb="FFB8A387"/>
      <rgbColor rgb="FF878787"/>
      <rgbColor rgb="FF9999FF"/>
      <rgbColor rgb="FF993366"/>
      <rgbColor rgb="FFFEF3C7"/>
      <rgbColor rgb="FFDCFCE7"/>
      <rgbColor rgb="FF660066"/>
      <rgbColor rgb="FFFF8080"/>
      <rgbColor rgb="FF0066CC"/>
      <rgbColor rgb="FFC9D1D6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8F5F2"/>
      <rgbColor rgb="FFE6E0D7"/>
      <rgbColor rgb="FFFBF9F6"/>
      <rgbColor rgb="FFFFF5F5"/>
      <rgbColor rgb="FFFCA5A5"/>
      <rgbColor rgb="FFCC99FF"/>
      <rgbColor rgb="FFFEE2E2"/>
      <rgbColor rgb="FF4F81BD"/>
      <rgbColor rgb="FF33CCCC"/>
      <rgbColor rgb="FF99CC00"/>
      <rgbColor rgb="FFFFCC00"/>
      <rgbColor rgb="FFFF9900"/>
      <rgbColor rgb="FFFF6600"/>
      <rgbColor rgb="FF6B7280"/>
      <rgbColor rgb="FF7D8A91"/>
      <rgbColor rgb="FF003366"/>
      <rgbColor rgb="FF667277"/>
      <rgbColor rgb="FF111827"/>
      <rgbColor rgb="FF1F2937"/>
      <rgbColor rgb="FF92400E"/>
      <rgbColor rgb="FF993366"/>
      <rgbColor rgb="FF333399"/>
      <rgbColor rgb="FF2B3A44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styles" Target="styles.xml" Id="rId7"/><Relationship Type="http://schemas.openxmlformats.org/officeDocument/2006/relationships/theme" Target="theme/theme1.xml" Id="rId8"/></Relationships>
</file>

<file path=xl/charts/chart1.xml><?xml version="1.0" encoding="utf-8"?>
<chartSpace xmlns="http://schemas.openxmlformats.org/drawingml/2006/chart">
  <chart>
    <title>
      <tx>
        <rich>
          <a:bodyPr xmlns:a="http://schemas.openxmlformats.org/drawingml/2006/main" rot="0"/>
          <a:lstStyle xmlns:a="http://schemas.openxmlformats.org/drawingml/2006/main"/>
          <a:p xmlns:a="http://schemas.openxmlformats.org/drawingml/2006/main">
            <a:pPr>
              <a:defRPr sz="1300" b="0" strike="noStrike">
                <a:uFillTx/>
                <a:latin typeface="Arial"/>
              </a:defRPr>
            </a:pPr>
            <a:r>
              <a:rPr sz="1250" b="1" strike="noStrike">
                <a:solidFill>
                  <a:srgbClr val="2B3A44"/>
                </a:solidFill>
                <a:uFillTx/>
                <a:latin typeface="Open Sans"/>
              </a:rPr>
              <a:t>Offen vs Erledigt</a:t>
            </a:r>
          </a:p>
        </rich>
      </tx>
      <overlay val="0"/>
      <spPr>
        <a:noFill xmlns:a="http://schemas.openxmlformats.org/drawingml/2006/main"/>
        <a:ln xmlns:a="http://schemas.openxmlformats.org/drawingml/2006/main" w="0">
          <a:noFill/>
          <a:prstDash val="solid"/>
        </a:ln>
      </spPr>
    </title>
    <plotArea>
      <doughnutChart>
        <varyColors val="1"/>
        <ser>
          <idx val="0"/>
          <order val="0"/>
          <tx>
            <strRef>
              <f>_Daten!BB1</f>
              <strCache>
                <ptCount val="1"/>
                <pt idx="0">
                  <v>Anzahl</v>
                </pt>
              </strCache>
            </strRef>
          </tx>
          <spPr>
            <a:solidFill xmlns:a="http://schemas.openxmlformats.org/drawingml/2006/main">
              <a:srgbClr val="4F81BD"/>
            </a:solidFill>
            <a:ln xmlns:a="http://schemas.openxmlformats.org/drawingml/2006/main" w="12600">
              <a:noFill/>
              <a:prstDash val="solid"/>
            </a:ln>
          </spPr>
          <explosion val="0"/>
          <dPt>
            <idx val="0"/>
            <spPr>
              <a:solidFill xmlns:a="http://schemas.openxmlformats.org/drawingml/2006/main">
                <a:srgbClr val="B8A387"/>
              </a:solidFill>
              <a:ln xmlns:a="http://schemas.openxmlformats.org/drawingml/2006/main" w="0">
                <a:noFill/>
                <a:prstDash val="solid"/>
              </a:ln>
            </spPr>
          </dPt>
          <dPt>
            <idx val="1"/>
            <spPr>
              <a:solidFill xmlns:a="http://schemas.openxmlformats.org/drawingml/2006/main">
                <a:srgbClr val="2B3A44"/>
              </a:solidFill>
              <a:ln xmlns:a="http://schemas.openxmlformats.org/drawingml/2006/main" w="0">
                <a:noFill/>
                <a:prstDash val="solid"/>
              </a:ln>
            </spPr>
          </dPt>
          <dLbls>
            <dLbl>
              <idx val="0"/>
              <txPr>
                <a:bodyPr xmlns:a="http://schemas.openxmlformats.org/drawingml/2006/main" wrap="square"/>
                <a:lstStyle xmlns:a="http://schemas.openxmlformats.org/drawingml/2006/main"/>
                <a:p xmlns:a="http://schemas.openxmlformats.org/drawingml/2006/main">
                  <a:pPr>
                    <a:defRPr sz="1000" b="0" strike="noStrik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  <a:r>
                    <a:t/>
                  </a:r>
                </a:p>
              </txPr>
              <showLegendKey val="1"/>
              <showVal val="0"/>
              <showCatName val="0"/>
              <showSerName val="0"/>
              <showPercent val="1"/>
            </dLbl>
            <dLbl>
              <idx val="1"/>
              <txPr>
                <a:bodyPr xmlns:a="http://schemas.openxmlformats.org/drawingml/2006/main" wrap="square"/>
                <a:lstStyle xmlns:a="http://schemas.openxmlformats.org/drawingml/2006/main"/>
                <a:p xmlns:a="http://schemas.openxmlformats.org/drawingml/2006/main">
                  <a:pPr>
                    <a:defRPr sz="1000" b="0" strike="noStrik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  <a:r>
                    <a:t/>
                  </a:r>
                </a:p>
              </txPr>
              <showLegendKey val="1"/>
              <showVal val="0"/>
              <showCatName val="0"/>
              <showSerName val="0"/>
              <showPercent val="1"/>
            </dLbl>
            <txPr>
              <a:bodyPr xmlns:a="http://schemas.openxmlformats.org/drawingml/2006/main" wrap="square"/>
              <a:lstStyle xmlns:a="http://schemas.openxmlformats.org/drawingml/2006/main"/>
              <a:p xmlns:a="http://schemas.openxmlformats.org/drawingml/2006/main">
                <a:pPr>
                  <a:defRPr sz="1000" b="0" strike="noStrike">
                    <a:solidFill>
                      <a:srgbClr val="000000"/>
                    </a:solidFill>
                    <a:uFillTx/>
                    <a:latin typeface="Calibri"/>
                  </a:defRPr>
                </a:pPr>
                <a:r>
                  <a:t/>
                </a:r>
              </a:p>
            </txPr>
            <showLegendKey val="1"/>
            <showVal val="0"/>
            <showCatName val="0"/>
            <showSerName val="0"/>
            <showPercent val="1"/>
            <showLeaderLines val="1"/>
          </dLbls>
          <cat>
            <strRef>
              <f>_Daten!$BA$2:$BA$3</f>
              <strCache>
                <ptCount val="2"/>
                <pt idx="0">
                  <v>Offen</v>
                </pt>
                <pt idx="1">
                  <v>Erledigt</v>
                </pt>
              </strCache>
            </strRef>
          </cat>
          <val>
            <numRef>
              <f>_Daten!$BB$2:$BB$3</f>
              <numCache>
                <formatCode>General</formatCode>
                <ptCount val="2"/>
                <pt idx="0">
                  <v>6</v>
                </pt>
                <pt idx="1">
                  <v>144</v>
                </pt>
              </numCache>
            </numRef>
          </val>
        </ser>
        <firstSliceAng val="0"/>
        <holeSize val="50"/>
      </doughnutChart>
    </plotArea>
    <legend>
      <legendPos val="r"/>
      <overlay val="0"/>
      <spPr>
        <a:noFill xmlns:a="http://schemas.openxmlformats.org/drawingml/2006/main"/>
        <a:ln xmlns:a="http://schemas.openxmlformats.org/drawingml/2006/main" w="0">
          <a:noFill/>
          <a:prstDash val="solid"/>
        </a:ln>
      </spPr>
      <txPr>
        <a:bodyPr xmlns:a="http://schemas.openxmlformats.org/drawingml/2006/main"/>
        <a:lstStyle xmlns:a="http://schemas.openxmlformats.org/drawingml/2006/main"/>
        <a:p xmlns:a="http://schemas.openxmlformats.org/drawingml/2006/main">
          <a:pPr>
            <a:defRPr sz="1000" b="0" strike="noStrike">
              <a:solidFill>
                <a:srgbClr val="000000"/>
              </a:solidFill>
              <a:uFillTx/>
              <a:latin typeface="Calibri"/>
            </a:defRPr>
          </a:pPr>
          <a:r>
            <a:t/>
          </a:r>
        </a:p>
      </txPr>
    </legend>
    <plotVisOnly val="1"/>
    <dispBlanksAs val="gap"/>
  </chart>
  <spPr>
    <a:solidFill xmlns:a="http://schemas.openxmlformats.org/drawingml/2006/main">
      <a:srgbClr val="FFFFFF"/>
    </a:solidFill>
    <a:ln xmlns:a="http://schemas.openxmlformats.org/drawingml/2006/main" w="9360">
      <a:solidFill>
        <a:srgbClr val="E6E0D7"/>
      </a:solidFill>
      <a:prstDash val="solid"/>
      <a:round/>
    </a:ln>
  </spPr>
</chartSpace>
</file>

<file path=xl/charts/chart2.xml><?xml version="1.0" encoding="utf-8"?>
<chartSpace xmlns="http://schemas.openxmlformats.org/drawingml/2006/chart">
  <chart>
    <title>
      <tx>
        <rich>
          <a:bodyPr xmlns:a="http://schemas.openxmlformats.org/drawingml/2006/main" rot="0"/>
          <a:lstStyle xmlns:a="http://schemas.openxmlformats.org/drawingml/2006/main"/>
          <a:p xmlns:a="http://schemas.openxmlformats.org/drawingml/2006/main">
            <a:pPr>
              <a:defRPr sz="1300" b="0" strike="noStrike">
                <a:uFillTx/>
                <a:latin typeface="Arial"/>
              </a:defRPr>
            </a:pPr>
            <a:r>
              <a:rPr sz="1250" b="1" strike="noStrike">
                <a:solidFill>
                  <a:srgbClr val="2B3A44"/>
                </a:solidFill>
                <a:uFillTx/>
                <a:latin typeface="Open Sans"/>
              </a:rPr>
              <a:t>Eingang je Woche</a:t>
            </a:r>
          </a:p>
        </rich>
      </tx>
      <overlay val="0"/>
      <spPr>
        <a:noFill xmlns:a="http://schemas.openxmlformats.org/drawingml/2006/main"/>
        <a:ln xmlns:a="http://schemas.openxmlformats.org/drawingml/2006/main" w="0">
          <a:noFill/>
          <a:prstDash val="solid"/>
        </a:ln>
      </spPr>
    </title>
    <plotArea>
      <barChart>
        <barDir val="col"/>
        <grouping val="clustered"/>
        <varyColors val="0"/>
        <ser>
          <idx val="0"/>
          <order val="0"/>
          <tx>
            <strRef>
              <f>_Daten!J1</f>
              <strCache>
                <ptCount val="1"/>
                <pt idx="0">
                  <v>Anzahl</v>
                </pt>
              </strCache>
            </strRef>
          </tx>
          <spPr>
            <a:solidFill xmlns:a="http://schemas.openxmlformats.org/drawingml/2006/main">
              <a:srgbClr val="2B3A44"/>
            </a:solidFill>
            <a:ln xmlns:a="http://schemas.openxmlformats.org/drawingml/2006/main" w="12600">
              <a:noFill/>
              <a:prstDash val="solid"/>
            </a:ln>
          </spPr>
          <invertIfNegative val="0"/>
          <dLbls>
            <txPr>
              <a:bodyPr xmlns:a="http://schemas.openxmlformats.org/drawingml/2006/main"/>
              <a:lstStyle xmlns:a="http://schemas.openxmlformats.org/drawingml/2006/main"/>
              <a:p xmlns:a="http://schemas.openxmlformats.org/drawingml/2006/main">
                <a:pPr>
                  <a:defRPr sz="1000" b="0" strike="noStrike">
                    <a:uFillTx/>
                    <a:latin typeface="Arial"/>
                  </a:defRPr>
                </a:pPr>
                <a:r>
                  <a:t/>
                </a:r>
              </a:p>
            </txPr>
            <showLegendKey val="0"/>
            <showVal val="0"/>
            <showCatName val="0"/>
            <showSerName val="0"/>
            <showPercent val="0"/>
            <showLeaderLines val="1"/>
          </dLbls>
          <cat>
            <strRef>
              <f>_Daten!$H$2:$H$14</f>
              <strCache>
                <ptCount val="13"/>
                <pt idx="0">
                  <v>23.03.</v>
                </pt>
                <pt idx="1">
                  <v>30.03.</v>
                </pt>
                <pt idx="2">
                  <v>06.04.</v>
                </pt>
                <pt idx="3">
                  <v>13.04.</v>
                </pt>
                <pt idx="4">
                  <v>20.04.</v>
                </pt>
                <pt idx="5">
                  <v>27.04.</v>
                </pt>
                <pt idx="6">
                  <v>04.05.</v>
                </pt>
                <pt idx="7">
                  <v>11.05.</v>
                </pt>
                <pt idx="8">
                  <v>18.05.</v>
                </pt>
                <pt idx="9">
                  <v>25.05.</v>
                </pt>
                <pt idx="10">
                  <v>01.06.</v>
                </pt>
                <pt idx="11">
                  <v>08.06.</v>
                </pt>
                <pt idx="12">
                  <v>15.06.</v>
                </pt>
              </strCache>
            </strRef>
          </cat>
          <val>
            <numRef>
              <f>_Daten!$J$2:$J$14</f>
              <numCache>
                <formatCode>General</formatCode>
                <ptCount val="13"/>
                <pt idx="0">
                  <v>8</v>
                </pt>
                <pt idx="1">
                  <v>11</v>
                </pt>
                <pt idx="2">
                  <v>8</v>
                </pt>
                <pt idx="3">
                  <v>8</v>
                </pt>
                <pt idx="4">
                  <v>14</v>
                </pt>
                <pt idx="5">
                  <v>14</v>
                </pt>
                <pt idx="6">
                  <v>8</v>
                </pt>
                <pt idx="7">
                  <v>9</v>
                </pt>
                <pt idx="8">
                  <v>8</v>
                </pt>
                <pt idx="9">
                  <v>14</v>
                </pt>
                <pt idx="10">
                  <v>15</v>
                </pt>
                <pt idx="11">
                  <v>15</v>
                </pt>
                <pt idx="12">
                  <v>12</v>
                </pt>
              </numCache>
            </numRef>
          </val>
        </ser>
        <gapWidth val="150"/>
        <overlap val="0"/>
        <axId val="84765305"/>
        <axId val="34549713"/>
      </barChart>
      <catAx>
        <axId val="84765305"/>
        <scaling>
          <orientation val="minMax"/>
        </scaling>
        <delete val="0"/>
        <axPos val="b"/>
        <numFmt formatCode="dd\.mm\." sourceLinked="1"/>
        <majorTickMark val="none"/>
        <minorTickMark val="none"/>
        <tickLblPos val="nextTo"/>
        <spPr>
          <a:ln xmlns:a="http://schemas.openxmlformats.org/drawingml/2006/main" w="9360">
            <a:solidFill>
              <a:srgbClr val="878787"/>
            </a:solidFill>
            <a:prstDash val="solid"/>
            <a:round/>
          </a:ln>
        </spPr>
        <txPr>
          <a:bodyPr xmlns:a="http://schemas.openxmlformats.org/drawingml/2006/main"/>
          <a:lstStyle xmlns:a="http://schemas.openxmlformats.org/drawingml/2006/main"/>
          <a:p xmlns:a="http://schemas.openxmlformats.org/drawingml/2006/main">
            <a:pPr>
              <a:defRPr sz="1000" b="0" strike="noStrike">
                <a:solidFill>
                  <a:srgbClr val="000000"/>
                </a:solidFill>
                <a:uFillTx/>
                <a:latin typeface="Calibri"/>
              </a:defRPr>
            </a:pPr>
            <a:r>
              <a:t/>
            </a:r>
          </a:p>
        </txPr>
        <crossAx val="34549713"/>
        <crosses val="autoZero"/>
        <auto val="1"/>
        <lblAlgn val="ctr"/>
        <lblOffset val="100"/>
        <noMultiLvlLbl val="0"/>
      </catAx>
      <valAx>
        <axId val="34549713"/>
        <scaling>
          <orientation val="minMax"/>
        </scaling>
        <delete val="0"/>
        <axPos val="l"/>
        <numFmt formatCode="General" sourceLinked="1"/>
        <majorTickMark val="none"/>
        <minorTickMark val="none"/>
        <tickLblPos val="nextTo"/>
        <spPr>
          <a:ln xmlns:a="http://schemas.openxmlformats.org/drawingml/2006/main" w="9360">
            <a:solidFill>
              <a:srgbClr val="878787"/>
            </a:solidFill>
            <a:prstDash val="solid"/>
            <a:round/>
          </a:ln>
        </spPr>
        <txPr>
          <a:bodyPr xmlns:a="http://schemas.openxmlformats.org/drawingml/2006/main"/>
          <a:lstStyle xmlns:a="http://schemas.openxmlformats.org/drawingml/2006/main"/>
          <a:p xmlns:a="http://schemas.openxmlformats.org/drawingml/2006/main">
            <a:pPr>
              <a:defRPr sz="1000" b="0" strike="noStrike">
                <a:solidFill>
                  <a:srgbClr val="000000"/>
                </a:solidFill>
                <a:uFillTx/>
                <a:latin typeface="Calibri"/>
              </a:defRPr>
            </a:pPr>
            <a:r>
              <a:t/>
            </a:r>
          </a:p>
        </txPr>
        <crossAx val="84765305"/>
        <crosses val="autoZero"/>
        <crossBetween val="between"/>
      </valAx>
    </plotArea>
    <plotVisOnly val="1"/>
    <dispBlanksAs val="gap"/>
  </chart>
  <spPr>
    <a:solidFill xmlns:a="http://schemas.openxmlformats.org/drawingml/2006/main">
      <a:srgbClr val="FFFFFF"/>
    </a:solidFill>
    <a:ln xmlns:a="http://schemas.openxmlformats.org/drawingml/2006/main" w="9360">
      <a:solidFill>
        <a:srgbClr val="E6E0D7"/>
      </a:solidFill>
      <a:prstDash val="solid"/>
      <a:round/>
    </a:ln>
  </spPr>
</chartSpace>
</file>

<file path=xl/charts/chart3.xml><?xml version="1.0" encoding="utf-8"?>
<chartSpace xmlns="http://schemas.openxmlformats.org/drawingml/2006/chart">
  <chart>
    <title>
      <tx>
        <rich>
          <a:bodyPr xmlns:a="http://schemas.openxmlformats.org/drawingml/2006/main" rot="0"/>
          <a:lstStyle xmlns:a="http://schemas.openxmlformats.org/drawingml/2006/main"/>
          <a:p xmlns:a="http://schemas.openxmlformats.org/drawingml/2006/main">
            <a:pPr>
              <a:defRPr sz="1300" b="0" strike="noStrike">
                <a:uFillTx/>
                <a:latin typeface="Arial"/>
              </a:defRPr>
            </a:pPr>
            <a:r>
              <a:rPr sz="1250" b="1" strike="noStrike">
                <a:solidFill>
                  <a:srgbClr val="2B3A44"/>
                </a:solidFill>
                <a:uFillTx/>
                <a:latin typeface="Open Sans"/>
              </a:rPr>
              <a:t>Richtig vs Korrigiert</a:t>
            </a:r>
          </a:p>
        </rich>
      </tx>
      <overlay val="0"/>
      <spPr>
        <a:noFill xmlns:a="http://schemas.openxmlformats.org/drawingml/2006/main"/>
        <a:ln xmlns:a="http://schemas.openxmlformats.org/drawingml/2006/main" w="0">
          <a:noFill/>
          <a:prstDash val="solid"/>
        </a:ln>
      </spPr>
    </title>
    <plotArea>
      <doughnutChart>
        <varyColors val="1"/>
        <ser>
          <idx val="0"/>
          <order val="0"/>
          <tx>
            <strRef>
              <f>_Daten!BE1</f>
              <strCache>
                <ptCount val="1"/>
                <pt idx="0">
                  <v>Anzahl</v>
                </pt>
              </strCache>
            </strRef>
          </tx>
          <spPr>
            <a:solidFill xmlns:a="http://schemas.openxmlformats.org/drawingml/2006/main">
              <a:srgbClr val="4F81BD"/>
            </a:solidFill>
            <a:ln xmlns:a="http://schemas.openxmlformats.org/drawingml/2006/main" w="12600">
              <a:noFill/>
              <a:prstDash val="solid"/>
            </a:ln>
          </spPr>
          <explosion val="0"/>
          <dPt>
            <idx val="0"/>
            <spPr>
              <a:solidFill xmlns:a="http://schemas.openxmlformats.org/drawingml/2006/main">
                <a:srgbClr val="0F766E"/>
              </a:solidFill>
              <a:ln xmlns:a="http://schemas.openxmlformats.org/drawingml/2006/main" w="0">
                <a:noFill/>
                <a:prstDash val="solid"/>
              </a:ln>
            </spPr>
          </dPt>
          <dPt>
            <idx val="1"/>
            <spPr>
              <a:solidFill xmlns:a="http://schemas.openxmlformats.org/drawingml/2006/main">
                <a:srgbClr val="B8A387"/>
              </a:solidFill>
              <a:ln xmlns:a="http://schemas.openxmlformats.org/drawingml/2006/main" w="0">
                <a:noFill/>
                <a:prstDash val="solid"/>
              </a:ln>
            </spPr>
          </dPt>
          <dLbls>
            <dLbl>
              <idx val="0"/>
              <txPr>
                <a:bodyPr xmlns:a="http://schemas.openxmlformats.org/drawingml/2006/main" wrap="square"/>
                <a:lstStyle xmlns:a="http://schemas.openxmlformats.org/drawingml/2006/main"/>
                <a:p xmlns:a="http://schemas.openxmlformats.org/drawingml/2006/main">
                  <a:pPr>
                    <a:defRPr sz="1000" b="0" strike="noStrik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  <a:r>
                    <a:t/>
                  </a:r>
                </a:p>
              </txPr>
              <showLegendKey val="1"/>
              <showVal val="0"/>
              <showCatName val="0"/>
              <showSerName val="0"/>
              <showPercent val="1"/>
            </dLbl>
            <dLbl>
              <idx val="1"/>
              <txPr>
                <a:bodyPr xmlns:a="http://schemas.openxmlformats.org/drawingml/2006/main" wrap="square"/>
                <a:lstStyle xmlns:a="http://schemas.openxmlformats.org/drawingml/2006/main"/>
                <a:p xmlns:a="http://schemas.openxmlformats.org/drawingml/2006/main">
                  <a:pPr>
                    <a:defRPr sz="1000" b="0" strike="noStrik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  <a:r>
                    <a:t/>
                  </a:r>
                </a:p>
              </txPr>
              <showLegendKey val="1"/>
              <showVal val="0"/>
              <showCatName val="0"/>
              <showSerName val="0"/>
              <showPercent val="1"/>
            </dLbl>
            <txPr>
              <a:bodyPr xmlns:a="http://schemas.openxmlformats.org/drawingml/2006/main" wrap="square"/>
              <a:lstStyle xmlns:a="http://schemas.openxmlformats.org/drawingml/2006/main"/>
              <a:p xmlns:a="http://schemas.openxmlformats.org/drawingml/2006/main">
                <a:pPr>
                  <a:defRPr sz="1000" b="0" strike="noStrike">
                    <a:solidFill>
                      <a:srgbClr val="000000"/>
                    </a:solidFill>
                    <a:uFillTx/>
                    <a:latin typeface="Calibri"/>
                  </a:defRPr>
                </a:pPr>
                <a:r>
                  <a:t/>
                </a:r>
              </a:p>
            </txPr>
            <showLegendKey val="1"/>
            <showVal val="0"/>
            <showCatName val="0"/>
            <showSerName val="0"/>
            <showPercent val="1"/>
            <showLeaderLines val="1"/>
          </dLbls>
          <cat>
            <strRef>
              <f>_Daten!$BD$2:$BD$3</f>
              <strCache>
                <ptCount val="2"/>
                <pt idx="0">
                  <v>Richtig</v>
                </pt>
                <pt idx="1">
                  <v>Korrigiert</v>
                </pt>
              </strCache>
            </strRef>
          </cat>
          <val>
            <numRef>
              <f>_Daten!$BE$2:$BE$3</f>
              <numCache>
                <formatCode>General</formatCode>
                <ptCount val="2"/>
                <pt idx="0">
                  <v>112</v>
                </pt>
                <pt idx="1">
                  <v>32</v>
                </pt>
              </numCache>
            </numRef>
          </val>
        </ser>
        <firstSliceAng val="0"/>
        <holeSize val="50"/>
      </doughnutChart>
    </plotArea>
    <legend>
      <legendPos val="r"/>
      <overlay val="0"/>
      <spPr>
        <a:noFill xmlns:a="http://schemas.openxmlformats.org/drawingml/2006/main"/>
        <a:ln xmlns:a="http://schemas.openxmlformats.org/drawingml/2006/main" w="0">
          <a:noFill/>
          <a:prstDash val="solid"/>
        </a:ln>
      </spPr>
      <txPr>
        <a:bodyPr xmlns:a="http://schemas.openxmlformats.org/drawingml/2006/main"/>
        <a:lstStyle xmlns:a="http://schemas.openxmlformats.org/drawingml/2006/main"/>
        <a:p xmlns:a="http://schemas.openxmlformats.org/drawingml/2006/main">
          <a:pPr>
            <a:defRPr sz="1000" b="0" strike="noStrike">
              <a:solidFill>
                <a:srgbClr val="000000"/>
              </a:solidFill>
              <a:uFillTx/>
              <a:latin typeface="Calibri"/>
            </a:defRPr>
          </a:pPr>
          <a:r>
            <a:t/>
          </a:r>
        </a:p>
      </txPr>
    </legend>
    <plotVisOnly val="1"/>
    <dispBlanksAs val="gap"/>
  </chart>
  <spPr>
    <a:solidFill xmlns:a="http://schemas.openxmlformats.org/drawingml/2006/main">
      <a:srgbClr val="FFFFFF"/>
    </a:solidFill>
    <a:ln xmlns:a="http://schemas.openxmlformats.org/drawingml/2006/main" w="9360">
      <a:solidFill>
        <a:srgbClr val="E6E0D7"/>
      </a:solidFill>
      <a:prstDash val="solid"/>
      <a:round/>
    </a:ln>
  </spPr>
</chartSpace>
</file>

<file path=xl/charts/chart4.xml><?xml version="1.0" encoding="utf-8"?>
<chartSpace xmlns="http://schemas.openxmlformats.org/drawingml/2006/chart">
  <chart>
    <title>
      <tx>
        <rich>
          <a:bodyPr xmlns:a="http://schemas.openxmlformats.org/drawingml/2006/main" rot="0"/>
          <a:lstStyle xmlns:a="http://schemas.openxmlformats.org/drawingml/2006/main"/>
          <a:p xmlns:a="http://schemas.openxmlformats.org/drawingml/2006/main">
            <a:pPr>
              <a:defRPr sz="1300" b="0" strike="noStrike">
                <a:uFillTx/>
                <a:latin typeface="Arial"/>
              </a:defRPr>
            </a:pPr>
            <a:r>
              <a:rPr sz="1250" b="1" strike="noStrike">
                <a:solidFill>
                  <a:srgbClr val="2B3A44"/>
                </a:solidFill>
                <a:uFillTx/>
                <a:latin typeface="Open Sans"/>
              </a:rPr>
              <a:t>Lernkurve</a:t>
            </a:r>
          </a:p>
        </rich>
      </tx>
      <overlay val="0"/>
      <spPr>
        <a:noFill xmlns:a="http://schemas.openxmlformats.org/drawingml/2006/main"/>
        <a:ln xmlns:a="http://schemas.openxmlformats.org/drawingml/2006/main" w="0">
          <a:noFill/>
          <a:prstDash val="solid"/>
        </a:ln>
      </spPr>
    </title>
    <plotArea>
      <lineChart>
        <grouping val="standard"/>
        <varyColors val="0"/>
        <ser>
          <idx val="0"/>
          <order val="0"/>
          <tx>
            <strRef>
              <f>_Daten!M1</f>
              <strCache>
                <ptCount val="1"/>
                <pt idx="0">
                  <v>Treffer %</v>
                </pt>
              </strCache>
            </strRef>
          </tx>
          <spPr>
            <a:solidFill xmlns:a="http://schemas.openxmlformats.org/drawingml/2006/main">
              <a:srgbClr val="2B3A44"/>
            </a:solidFill>
            <a:ln xmlns:a="http://schemas.openxmlformats.org/drawingml/2006/main" w="28080">
              <a:solidFill>
                <a:srgbClr val="2B3A44"/>
              </a:solidFill>
              <a:prstDash val="solid"/>
              <a:round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dLbls>
            <txPr>
              <a:bodyPr xmlns:a="http://schemas.openxmlformats.org/drawingml/2006/main"/>
              <a:lstStyle xmlns:a="http://schemas.openxmlformats.org/drawingml/2006/main"/>
              <a:p xmlns:a="http://schemas.openxmlformats.org/drawingml/2006/main">
                <a:pPr>
                  <a:defRPr sz="1000" b="0" strike="noStrike">
                    <a:uFillTx/>
                    <a:latin typeface="Arial"/>
                  </a:defRPr>
                </a:pPr>
                <a:r>
                  <a:t/>
                </a:r>
              </a:p>
            </txPr>
            <showLegendKey val="0"/>
            <showVal val="0"/>
            <showCatName val="0"/>
            <showSerName val="0"/>
            <showPercent val="0"/>
            <showLeaderLines val="1"/>
          </dLbls>
          <trendline>
            <spPr>
              <a:ln xmlns:a="http://schemas.openxmlformats.org/drawingml/2006/main" w="20160">
                <a:solidFill>
                  <a:srgbClr val="B8A387"/>
                </a:solidFill>
                <a:prstDash val="dash"/>
                <a:round/>
              </a:ln>
            </spPr>
            <trendlineType val="linear"/>
            <forward val="0"/>
            <backward val="0"/>
            <dispRSqr val="0"/>
            <dispEq val="0"/>
          </trendline>
          <cat>
            <strRef>
              <f>_Daten!$L$2:$L$14</f>
              <strCache>
                <ptCount val="13"/>
                <pt idx="0">
                  <v>23.03.</v>
                </pt>
                <pt idx="1">
                  <v>30.03.</v>
                </pt>
                <pt idx="2">
                  <v>06.04.</v>
                </pt>
                <pt idx="3">
                  <v>13.04.</v>
                </pt>
                <pt idx="4">
                  <v>20.04.</v>
                </pt>
                <pt idx="5">
                  <v>27.04.</v>
                </pt>
                <pt idx="6">
                  <v>04.05.</v>
                </pt>
                <pt idx="7">
                  <v>11.05.</v>
                </pt>
                <pt idx="8">
                  <v>18.05.</v>
                </pt>
                <pt idx="9">
                  <v>25.05.</v>
                </pt>
                <pt idx="10">
                  <v>01.06.</v>
                </pt>
                <pt idx="11">
                  <v>08.06.</v>
                </pt>
                <pt idx="12">
                  <v>15.06.</v>
                </pt>
              </strCache>
            </strRef>
          </cat>
          <val>
            <numRef>
              <f>_Daten!$M$2:$M$14</f>
              <numCache>
                <formatCode>0\%</formatCode>
                <ptCount val="13"/>
                <pt idx="0">
                  <v>50</v>
                </pt>
                <pt idx="1">
                  <v>45</v>
                </pt>
                <pt idx="2">
                  <v>50</v>
                </pt>
                <pt idx="3">
                  <v>75</v>
                </pt>
                <pt idx="4">
                  <v>50</v>
                </pt>
                <pt idx="5">
                  <v>79</v>
                </pt>
                <pt idx="6">
                  <v>75</v>
                </pt>
                <pt idx="7">
                  <v>89</v>
                </pt>
                <pt idx="8">
                  <v>88</v>
                </pt>
                <pt idx="9">
                  <v>93</v>
                </pt>
                <pt idx="10">
                  <v>100</v>
                </pt>
                <pt idx="11">
                  <v>93</v>
                </pt>
                <pt idx="12">
                  <v>100</v>
                </pt>
              </numCache>
            </numRef>
          </val>
          <smooth val="0"/>
        </ser>
        <hiLowLines>
          <spPr>
            <a:ln xmlns:a="http://schemas.openxmlformats.org/drawingml/2006/main" w="0">
              <a:noFill/>
              <a:prstDash val="solid"/>
            </a:ln>
          </spPr>
        </hiLowLines>
        <marker val="0"/>
        <axId val="59153295"/>
        <axId val="20685603"/>
      </lineChart>
      <catAx>
        <axId val="59153295"/>
        <scaling>
          <orientation val="minMax"/>
        </scaling>
        <delete val="0"/>
        <axPos val="b"/>
        <numFmt formatCode="dd\.mm\." sourceLinked="1"/>
        <majorTickMark val="none"/>
        <minorTickMark val="none"/>
        <tickLblPos val="nextTo"/>
        <spPr>
          <a:ln xmlns:a="http://schemas.openxmlformats.org/drawingml/2006/main" w="9360">
            <a:solidFill>
              <a:srgbClr val="878787"/>
            </a:solidFill>
            <a:prstDash val="solid"/>
            <a:round/>
          </a:ln>
        </spPr>
        <txPr>
          <a:bodyPr xmlns:a="http://schemas.openxmlformats.org/drawingml/2006/main"/>
          <a:lstStyle xmlns:a="http://schemas.openxmlformats.org/drawingml/2006/main"/>
          <a:p xmlns:a="http://schemas.openxmlformats.org/drawingml/2006/main">
            <a:pPr>
              <a:defRPr sz="1000" b="0" strike="noStrike">
                <a:solidFill>
                  <a:srgbClr val="000000"/>
                </a:solidFill>
                <a:uFillTx/>
                <a:latin typeface="Calibri"/>
              </a:defRPr>
            </a:pPr>
            <a:r>
              <a:t/>
            </a:r>
          </a:p>
        </txPr>
        <crossAx val="20685603"/>
        <crosses val="autoZero"/>
        <auto val="1"/>
        <lblAlgn val="ctr"/>
        <lblOffset val="100"/>
        <noMultiLvlLbl val="0"/>
      </catAx>
      <valAx>
        <axId val="20685603"/>
        <scaling>
          <orientation val="minMax"/>
          <max val="100"/>
          <min val="0"/>
        </scaling>
        <delete val="0"/>
        <axPos val="l"/>
        <majorGridlines>
          <spPr>
            <a:ln xmlns:a="http://schemas.openxmlformats.org/drawingml/2006/main" w="9360">
              <a:solidFill>
                <a:srgbClr val="878787"/>
              </a:solidFill>
              <a:prstDash val="solid"/>
              <a:round/>
            </a:ln>
          </spPr>
        </majorGridlines>
        <numFmt formatCode="0\%" sourceLinked="0"/>
        <majorTickMark val="none"/>
        <minorTickMark val="none"/>
        <tickLblPos val="nextTo"/>
        <spPr>
          <a:ln xmlns:a="http://schemas.openxmlformats.org/drawingml/2006/main" w="9360">
            <a:solidFill>
              <a:srgbClr val="878787"/>
            </a:solidFill>
            <a:prstDash val="solid"/>
            <a:round/>
          </a:ln>
        </spPr>
        <txPr>
          <a:bodyPr xmlns:a="http://schemas.openxmlformats.org/drawingml/2006/main"/>
          <a:lstStyle xmlns:a="http://schemas.openxmlformats.org/drawingml/2006/main"/>
          <a:p xmlns:a="http://schemas.openxmlformats.org/drawingml/2006/main">
            <a:pPr>
              <a:defRPr sz="1000" b="0" strike="noStrike">
                <a:solidFill>
                  <a:srgbClr val="000000"/>
                </a:solidFill>
                <a:uFillTx/>
                <a:latin typeface="Calibri"/>
              </a:defRPr>
            </a:pPr>
            <a:r>
              <a:t/>
            </a:r>
          </a:p>
        </txPr>
        <crossAx val="59153295"/>
        <crosses val="autoZero"/>
        <crossBetween val="between"/>
        <majorUnit val="25"/>
      </valAx>
    </plotArea>
    <plotVisOnly val="1"/>
    <dispBlanksAs val="gap"/>
  </chart>
  <spPr>
    <a:solidFill xmlns:a="http://schemas.openxmlformats.org/drawingml/2006/main">
      <a:srgbClr val="FFFFFF"/>
    </a:solidFill>
    <a:ln xmlns:a="http://schemas.openxmlformats.org/drawingml/2006/main" w="9360">
      <a:solidFill>
        <a:srgbClr val="E6E0D7"/>
      </a:solidFill>
      <a:prstDash val="solid"/>
      <a:round/>
    </a:ln>
  </spPr>
</chartSpace>
</file>

<file path=xl/charts/chart5.xml><?xml version="1.0" encoding="utf-8"?>
<chartSpace xmlns="http://schemas.openxmlformats.org/drawingml/2006/chart">
  <chart>
    <title>
      <tx>
        <rich>
          <a:bodyPr xmlns:a="http://schemas.openxmlformats.org/drawingml/2006/main" rot="0"/>
          <a:lstStyle xmlns:a="http://schemas.openxmlformats.org/drawingml/2006/main"/>
          <a:p xmlns:a="http://schemas.openxmlformats.org/drawingml/2006/main">
            <a:pPr>
              <a:defRPr sz="1300" b="0" strike="noStrike">
                <a:uFillTx/>
                <a:latin typeface="Arial"/>
              </a:defRPr>
            </a:pPr>
            <a:r>
              <a:rPr sz="1200" b="1" strike="noStrike">
                <a:solidFill>
                  <a:srgbClr val="2B3A44"/>
                </a:solidFill>
                <a:uFillTx/>
                <a:latin typeface="Open Sans"/>
              </a:rPr>
              <a:t>Wo irrt die KI — Top-Ordner</a:t>
            </a:r>
          </a:p>
        </rich>
      </tx>
      <overlay val="0"/>
      <spPr>
        <a:noFill xmlns:a="http://schemas.openxmlformats.org/drawingml/2006/main"/>
        <a:ln xmlns:a="http://schemas.openxmlformats.org/drawingml/2006/main" w="0">
          <a:noFill/>
          <a:prstDash val="solid"/>
        </a:ln>
      </spPr>
    </title>
    <plotArea>
      <barChart>
        <barDir val="bar"/>
        <grouping val="clustered"/>
        <varyColors val="0"/>
        <ser>
          <idx val="0"/>
          <order val="0"/>
          <tx>
            <strRef>
              <f>_Daten!R1</f>
              <strCache>
                <ptCount val="1"/>
                <pt idx="0">
                  <v>Korrekturen</v>
                </pt>
              </strCache>
            </strRef>
          </tx>
          <spPr>
            <a:solidFill xmlns:a="http://schemas.openxmlformats.org/drawingml/2006/main">
              <a:srgbClr val="B8A387"/>
            </a:solidFill>
            <a:ln xmlns:a="http://schemas.openxmlformats.org/drawingml/2006/main" w="12600">
              <a:noFill/>
              <a:prstDash val="solid"/>
            </a:ln>
          </spPr>
          <invertIfNegative val="0"/>
          <dLbls>
            <txPr>
              <a:bodyPr xmlns:a="http://schemas.openxmlformats.org/drawingml/2006/main" wrap="square"/>
              <a:lstStyle xmlns:a="http://schemas.openxmlformats.org/drawingml/2006/main"/>
              <a:p xmlns:a="http://schemas.openxmlformats.org/drawingml/2006/main">
                <a:pPr>
                  <a:defRPr sz="1000" b="0" strike="noStrike">
                    <a:solidFill>
                      <a:srgbClr val="000000"/>
                    </a:solidFill>
                    <a:uFillTx/>
                    <a:latin typeface="Calibri"/>
                  </a:defRPr>
                </a:pPr>
                <a:r>
                  <a:t/>
                </a:r>
              </a:p>
            </txPr>
            <dLblPos val="outEnd"/>
            <showLegendKey val="0"/>
            <showVal val="1"/>
            <showCatName val="0"/>
            <showSerName val="0"/>
            <showPercent val="0"/>
            <showLeaderLines val="1"/>
          </dLbls>
          <cat>
            <strRef>
              <f>_Daten!$Q$2:$Q$9</f>
              <strCache>
                <ptCount val="8"/>
                <pt idx="0">
                  <v>Pläne</v>
                </pt>
                <pt idx="1">
                  <v>Baubeschreibung</v>
                </pt>
                <pt idx="2">
                  <v>ZDF</v>
                </pt>
                <pt idx="3">
                  <v>Duplikate</v>
                </pt>
                <pt idx="4">
                  <v>Verwaltung</v>
                </pt>
                <pt idx="5">
                  <v>Protokolle</v>
                </pt>
                <pt idx="6">
                  <v>Altlasten</v>
                </pt>
                <pt idx="7">
                  <v>Sonstige Verträge</v>
                </pt>
              </strCache>
            </strRef>
          </cat>
          <val>
            <numRef>
              <f>_Daten!$R$2:$R$9</f>
              <numCache>
                <formatCode>General</formatCode>
                <ptCount val="8"/>
                <pt idx="0">
                  <v>3</v>
                </pt>
                <pt idx="1">
                  <v>2</v>
                </pt>
                <pt idx="2">
                  <v>2</v>
                </pt>
                <pt idx="3">
                  <v>2</v>
                </pt>
                <pt idx="4">
                  <v>2</v>
                </pt>
                <pt idx="5">
                  <v>2</v>
                </pt>
                <pt idx="6">
                  <v>2</v>
                </pt>
                <pt idx="7">
                  <v>2</v>
                </pt>
              </numCache>
            </numRef>
          </val>
        </ser>
        <gapWidth val="150"/>
        <overlap val="0"/>
        <axId val="34385140"/>
        <axId val="81862241"/>
      </barChart>
      <catAx>
        <axId val="34385140"/>
        <scaling>
          <orientation val="minMax"/>
        </scaling>
        <delete val="0"/>
        <axPos val="b"/>
        <numFmt formatCode="General" sourceLinked="1"/>
        <majorTickMark val="none"/>
        <minorTickMark val="none"/>
        <tickLblPos val="nextTo"/>
        <spPr>
          <a:ln xmlns:a="http://schemas.openxmlformats.org/drawingml/2006/main" w="9360">
            <a:solidFill>
              <a:srgbClr val="878787"/>
            </a:solidFill>
            <a:prstDash val="solid"/>
            <a:round/>
          </a:ln>
        </spPr>
        <txPr>
          <a:bodyPr xmlns:a="http://schemas.openxmlformats.org/drawingml/2006/main"/>
          <a:lstStyle xmlns:a="http://schemas.openxmlformats.org/drawingml/2006/main"/>
          <a:p xmlns:a="http://schemas.openxmlformats.org/drawingml/2006/main">
            <a:pPr>
              <a:defRPr sz="1000" b="0" strike="noStrike">
                <a:solidFill>
                  <a:srgbClr val="000000"/>
                </a:solidFill>
                <a:uFillTx/>
                <a:latin typeface="Calibri"/>
              </a:defRPr>
            </a:pPr>
            <a:r>
              <a:t/>
            </a:r>
          </a:p>
        </txPr>
        <crossAx val="81862241"/>
        <crosses val="autoZero"/>
        <auto val="1"/>
        <lblAlgn val="ctr"/>
        <lblOffset val="100"/>
        <noMultiLvlLbl val="0"/>
      </catAx>
      <valAx>
        <axId val="81862241"/>
        <scaling>
          <orientation val="minMax"/>
        </scaling>
        <delete val="0"/>
        <axPos val="l"/>
        <majorGridlines>
          <spPr>
            <a:ln xmlns:a="http://schemas.openxmlformats.org/drawingml/2006/main" w="9360">
              <a:solidFill>
                <a:srgbClr val="878787"/>
              </a:solidFill>
              <a:prstDash val="solid"/>
              <a:round/>
            </a:ln>
          </spPr>
        </majorGridlines>
        <numFmt formatCode="General" sourceLinked="1"/>
        <majorTickMark val="none"/>
        <minorTickMark val="none"/>
        <tickLblPos val="nextTo"/>
        <spPr>
          <a:ln xmlns:a="http://schemas.openxmlformats.org/drawingml/2006/main" w="9360">
            <a:solidFill>
              <a:srgbClr val="878787"/>
            </a:solidFill>
            <a:prstDash val="solid"/>
            <a:round/>
          </a:ln>
        </spPr>
        <txPr>
          <a:bodyPr xmlns:a="http://schemas.openxmlformats.org/drawingml/2006/main"/>
          <a:lstStyle xmlns:a="http://schemas.openxmlformats.org/drawingml/2006/main"/>
          <a:p xmlns:a="http://schemas.openxmlformats.org/drawingml/2006/main">
            <a:pPr>
              <a:defRPr sz="1000" b="0" strike="noStrike">
                <a:solidFill>
                  <a:srgbClr val="000000"/>
                </a:solidFill>
                <a:uFillTx/>
                <a:latin typeface="Calibri"/>
              </a:defRPr>
            </a:pPr>
            <a:r>
              <a:t/>
            </a:r>
          </a:p>
        </txPr>
        <crossAx val="34385140"/>
        <crosses val="autoZero"/>
        <crossBetween val="between"/>
      </valAx>
    </plotArea>
    <plotVisOnly val="1"/>
    <dispBlanksAs val="gap"/>
  </chart>
  <spPr>
    <a:solidFill xmlns:a="http://schemas.openxmlformats.org/drawingml/2006/main">
      <a:srgbClr val="FFFFFF"/>
    </a:solidFill>
    <a:ln xmlns:a="http://schemas.openxmlformats.org/drawingml/2006/main" w="9360">
      <a:solidFill>
        <a:srgbClr val="E6E0D7"/>
      </a:solidFill>
      <a:prstDash val="solid"/>
      <a:round/>
    </a:ln>
  </spPr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Relationship Type="http://schemas.openxmlformats.org/officeDocument/2006/relationships/chart" Target="/xl/charts/chart2.xml" Id="rId2"/><Relationship Type="http://schemas.openxmlformats.org/officeDocument/2006/relationships/image" Target="/xl/media/image1.png" Id="rId3"/></Relationships>
</file>

<file path=xl/drawings/_rels/drawing2.xml.rels><Relationships xmlns="http://schemas.openxmlformats.org/package/2006/relationships"><Relationship Type="http://schemas.openxmlformats.org/officeDocument/2006/relationships/chart" Target="/xl/charts/chart3.xml" Id="rId1"/><Relationship Type="http://schemas.openxmlformats.org/officeDocument/2006/relationships/chart" Target="/xl/charts/chart4.xml" Id="rId2"/><Relationship Type="http://schemas.openxmlformats.org/officeDocument/2006/relationships/chart" Target="/xl/charts/chart5.xml" Id="rId3"/><Relationship Type="http://schemas.openxmlformats.org/officeDocument/2006/relationships/image" Target="/xl/media/image2.png" Id="rId4"/></Relationships>
</file>

<file path=xl/drawings/_rels/drawing3.xml.rels><Relationships xmlns="http://schemas.openxmlformats.org/package/2006/relationships"><Relationship Type="http://schemas.openxmlformats.org/officeDocument/2006/relationships/image" Target="/xl/media/image3.png" Id="rId1"/></Relationships>
</file>

<file path=xl/drawings/_rels/drawing4.xml.rels><Relationships xmlns="http://schemas.openxmlformats.org/package/2006/relationships"><Relationship Type="http://schemas.openxmlformats.org/officeDocument/2006/relationships/image" Target="/xl/media/image4.png" Id="rId1"/></Relationships>
</file>

<file path=xl/drawings/drawing1.xml><?xml version="1.0" encoding="utf-8"?>
<wsDr xmlns="http://schemas.openxmlformats.org/drawingml/2006/spreadsheetDrawing">
  <twoCellAnchor editAs="oneCell">
    <from>
      <col>3</col>
      <colOff>0</colOff>
      <row>10</row>
      <rowOff>0</rowOff>
    </from>
    <to>
      <col>8</col>
      <colOff>717120</colOff>
      <row>24</row>
      <rowOff>157680</rowOff>
    </to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twoCellAnchor>
  <twoCellAnchor editAs="oneCell">
    <from>
      <col>11</col>
      <colOff>0</colOff>
      <row>10</row>
      <rowOff>0</rowOff>
    </from>
    <to>
      <col>17</col>
      <colOff>302040</colOff>
      <row>24</row>
      <rowOff>157680</rowOff>
    </to>
    <graphicFrame>
      <nvGraphicFramePr>
        <cNvPr id="2" name="Chart 2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graphicFrame>
    <clientData/>
  </twoCellAnchor>
  <twoCellAnchor editAs="oneCell">
    <from>
      <col>0</col>
      <colOff>0</colOff>
      <row>1</row>
      <rowOff>0</rowOff>
    </from>
    <to>
      <col>1</col>
      <colOff>1436760</colOff>
      <row>4</row>
      <rowOff>95040</rowOff>
    </to>
    <pic>
      <nvPicPr>
        <cNvPr id="3" name="Image 3" descr="Picture"/>
        <cNvPicPr/>
      </nvPicPr>
      <blipFill>
        <a:blip xmlns:a="http://schemas.openxmlformats.org/drawingml/2006/main" xmlns:r="http://schemas.openxmlformats.org/officeDocument/2006/relationships" r:embed="rId3"/>
        <a:stretch xmlns:a="http://schemas.openxmlformats.org/drawingml/2006/main">
          <a:fillRect/>
        </a:stretch>
      </blipFill>
      <spPr>
        <a:xfrm xmlns:a="http://schemas.openxmlformats.org/drawingml/2006/main">
          <a:off x="0" y="190440"/>
          <a:ext cx="1676160" cy="847440"/>
        </a:xfrm>
        <a:prstGeom xmlns:a="http://schemas.openxmlformats.org/drawingml/2006/main" prst="rect">
          <avLst/>
        </a:prstGeom>
        <a:noFill xmlns:a="http://schemas.openxmlformats.org/drawingml/2006/main"/>
        <a:ln xmlns:a="http://schemas.openxmlformats.org/drawingml/2006/main" w="0">
          <a:noFill/>
          <a:prstDash val="solid"/>
        </a:ln>
      </spPr>
    </pic>
    <clientData/>
  </twoCellAnchor>
</wsDr>
</file>

<file path=xl/drawings/drawing2.xml><?xml version="1.0" encoding="utf-8"?>
<wsDr xmlns="http://schemas.openxmlformats.org/drawingml/2006/spreadsheetDrawing">
  <twoCellAnchor editAs="oneCell">
    <from>
      <col>3</col>
      <colOff>0</colOff>
      <row>10</row>
      <rowOff>0</rowOff>
    </from>
    <to>
      <col>8</col>
      <colOff>717120</colOff>
      <row>25</row>
      <rowOff>176760</rowOff>
    </to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twoCellAnchor>
  <twoCellAnchor editAs="oneCell">
    <from>
      <col>11</col>
      <colOff>0</colOff>
      <row>10</row>
      <rowOff>0</rowOff>
    </from>
    <to>
      <col>17</col>
      <colOff>302040</colOff>
      <row>25</row>
      <rowOff>176760</rowOff>
    </to>
    <graphicFrame>
      <nvGraphicFramePr>
        <cNvPr id="2" name="Chart 2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graphicFrame>
    <clientData/>
  </twoCellAnchor>
  <twoCellAnchor editAs="oneCell">
    <from>
      <col>3</col>
      <colOff>0</colOff>
      <row>29</row>
      <rowOff>0</rowOff>
    </from>
    <to>
      <col>13</col>
      <colOff>714960</colOff>
      <row>45</row>
      <rowOff>11520</rowOff>
    </to>
    <graphicFrame>
      <nvGraphicFramePr>
        <cNvPr id="3" name="Chart 3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graphicFrame>
    <clientData/>
  </twoCellAnchor>
  <twoCellAnchor editAs="oneCell">
    <from>
      <col>0</col>
      <colOff>0</colOff>
      <row>1</row>
      <rowOff>0</rowOff>
    </from>
    <to>
      <col>1</col>
      <colOff>1436760</colOff>
      <row>4</row>
      <rowOff>95040</rowOff>
    </to>
    <pic>
      <nvPicPr>
        <cNvPr id="7" name="Image 4" descr="Picture"/>
        <cNvPicPr/>
      </nvPicPr>
      <blipFill>
        <a:blip xmlns:a="http://schemas.openxmlformats.org/drawingml/2006/main" xmlns:r="http://schemas.openxmlformats.org/officeDocument/2006/relationships" r:embed="rId4"/>
        <a:stretch xmlns:a="http://schemas.openxmlformats.org/drawingml/2006/main">
          <a:fillRect/>
        </a:stretch>
      </blipFill>
      <spPr>
        <a:xfrm xmlns:a="http://schemas.openxmlformats.org/drawingml/2006/main">
          <a:off x="0" y="190440"/>
          <a:ext cx="1676160" cy="847440"/>
        </a:xfrm>
        <a:prstGeom xmlns:a="http://schemas.openxmlformats.org/drawingml/2006/main" prst="rect">
          <avLst/>
        </a:prstGeom>
        <a:noFill xmlns:a="http://schemas.openxmlformats.org/drawingml/2006/main"/>
        <a:ln xmlns:a="http://schemas.openxmlformats.org/drawingml/2006/main" w="0">
          <a:noFill/>
          <a:prstDash val="solid"/>
        </a:ln>
      </spPr>
    </pic>
    <clientData/>
  </twoCellAnchor>
</wsDr>
</file>

<file path=xl/drawings/drawing3.xml><?xml version="1.0" encoding="utf-8"?>
<wsDr xmlns="http://schemas.openxmlformats.org/drawingml/2006/spreadsheetDrawing">
  <twoCellAnchor editAs="oneCell">
    <from>
      <col>0</col>
      <colOff>0</colOff>
      <row>0</row>
      <rowOff>0</rowOff>
    </from>
    <to>
      <col>1</col>
      <colOff>66240</colOff>
      <row>2</row>
      <rowOff>47520</rowOff>
    </to>
    <pic>
      <nvPicPr>
        <cNvPr id="8" name="Image 1" descr="Picture"/>
        <cNvPicPr/>
      </nvPicPr>
      <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blipFill>
      <spPr>
        <a:xfrm xmlns:a="http://schemas.openxmlformats.org/drawingml/2006/main">
          <a:off x="0" y="0"/>
          <a:ext cx="1123560" cy="571320"/>
        </a:xfrm>
        <a:prstGeom xmlns:a="http://schemas.openxmlformats.org/drawingml/2006/main" prst="rect">
          <avLst/>
        </a:prstGeom>
        <a:noFill xmlns:a="http://schemas.openxmlformats.org/drawingml/2006/main"/>
        <a:ln xmlns:a="http://schemas.openxmlformats.org/drawingml/2006/main" w="0">
          <a:noFill/>
          <a:prstDash val="solid"/>
        </a:ln>
      </spPr>
    </pic>
    <clientData/>
  </twoCellAnchor>
</wsDr>
</file>

<file path=xl/drawings/drawing4.xml><?xml version="1.0" encoding="utf-8"?>
<wsDr xmlns="http://schemas.openxmlformats.org/drawingml/2006/spreadsheetDrawing">
  <twoCellAnchor editAs="oneCell">
    <from>
      <col>0</col>
      <colOff>0</colOff>
      <row>0</row>
      <rowOff>0</rowOff>
    </from>
    <to>
      <col>1</col>
      <colOff>277560</colOff>
      <row>2</row>
      <rowOff>47520</rowOff>
    </to>
    <pic>
      <nvPicPr>
        <cNvPr id="9" name="Image 1" descr="Picture"/>
        <cNvPicPr/>
      </nvPicPr>
      <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blipFill>
      <spPr>
        <a:xfrm xmlns:a="http://schemas.openxmlformats.org/drawingml/2006/main">
          <a:off x="0" y="0"/>
          <a:ext cx="1123560" cy="571320"/>
        </a:xfrm>
        <a:prstGeom xmlns:a="http://schemas.openxmlformats.org/drawingml/2006/main" prst="rect">
          <avLst/>
        </a:prstGeom>
        <a:noFill xmlns:a="http://schemas.openxmlformats.org/drawingml/2006/main"/>
        <a:ln xmlns:a="http://schemas.openxmlformats.org/drawingml/2006/main" w="0">
          <a:noFill/>
          <a:prstDash val="solid"/>
        </a:ln>
      </spPr>
    </pic>
    <clientData/>
  </twoCellAnchor>
</wsDr>
</file>

<file path=xl/tables/table1.xml><?xml version="1.0" encoding="utf-8"?>
<table xmlns="http://schemas.openxmlformats.org/spreadsheetml/2006/main" id="1" name="Review" displayName="Review" ref="A4:J10" headerRowCount="1" totalsRowCount="0" totalsRowShown="0">
  <autoFilter ref="A4:J10"/>
  <tableColumns count="10">
    <tableColumn id="1" name="Dok-Nr."/>
    <tableColumn id="2" name="Datei (Original)"/>
    <tableColumn id="3" name="Zusammenfassung"/>
    <tableColumn id="4" name="KI-Vorschlag Name"/>
    <tableColumn id="5" name="KI-Vorschlag Ordner"/>
    <tableColumn id="6" name="Korrektur-Ordner"/>
    <tableColumn id="7" name="Freigabe"/>
    <tableColumn id="8" name="Anmerkungen"/>
    <tableColumn id="9" name="Gesellschaft"/>
    <tableColumn id="10" name="Konfidenz"/>
  </tableColumns>
</table>
</file>

<file path=xl/tables/table2.xml><?xml version="1.0" encoding="utf-8"?>
<table xmlns="http://schemas.openxmlformats.org/spreadsheetml/2006/main" id="2" name="Verlauf" displayName="Verlauf" ref="A4:J167" headerRowCount="1" totalsRowCount="0" totalsRowShown="0">
  <autoFilter ref="A4:J148"/>
  <tableColumns count="10">
    <tableColumn id="1" name="Datum"/>
    <tableColumn id="2" name="Datei"/>
    <tableColumn id="3" name="Gesellschaft"/>
    <tableColumn id="4" name="Dokumenttyp"/>
    <tableColumn id="5" name="KI-Ordner"/>
    <tableColumn id="6" name="Endgültiger Ordner"/>
    <tableColumn id="7" name="Korrektur?"/>
    <tableColumn id="8" name="Konfidenz"/>
    <tableColumn id="9" name="Anmerkungen"/>
    <tableColumn id="10" name="Status"/>
  </tableColumns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_rels/sheet2.xml.rels><Relationships xmlns="http://schemas.openxmlformats.org/package/2006/relationships"><Relationship Type="http://schemas.openxmlformats.org/officeDocument/2006/relationships/drawing" Target="/xl/drawings/drawing2.xml" Id="rId1"/></Relationships>
</file>

<file path=xl/worksheets/_rels/sheet3.xml.rels><Relationships xmlns="http://schemas.openxmlformats.org/package/2006/relationships"><Relationship Type="http://schemas.openxmlformats.org/officeDocument/2006/relationships/drawing" Target="/xl/drawings/drawing3.xml" Id="rId1"/><Relationship Type="http://schemas.openxmlformats.org/officeDocument/2006/relationships/table" Target="/xl/tables/table1.xml" Id="rId2"/></Relationships>
</file>

<file path=xl/worksheets/_rels/sheet5.xml.rels><Relationships xmlns="http://schemas.openxmlformats.org/package/2006/relationships"><Relationship Type="http://schemas.openxmlformats.org/officeDocument/2006/relationships/drawing" Target="/xl/drawings/drawing4.xml" Id="rId1"/><Relationship Type="http://schemas.openxmlformats.org/officeDocument/2006/relationships/table" Target="/xl/tables/table2.xml" Id="rId2"/></Relationships>
</file>

<file path=xl/worksheets/sheet1.xml><?xml version="1.0" encoding="utf-8"?>
<worksheet xmlns="http://schemas.openxmlformats.org/spreadsheetml/2006/main">
  <sheetPr filterMode="0">
    <outlinePr summaryBelow="1" summaryRight="1"/>
    <pageSetUpPr fitToPage="0"/>
  </sheetPr>
  <dimension ref="A1:T58"/>
  <sheetViews>
    <sheetView showFormulas="0" showGridLines="0" showRowColHeaders="1" showZeros="1" rightToLeft="0" tabSelected="1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0" zeroHeight="0" outlineLevelRow="0"/>
  <cols>
    <col width="3.4" customWidth="1" style="45" min="1" max="1"/>
    <col width="24" customWidth="1" style="45" min="2" max="2"/>
    <col width="3" customWidth="1" style="45" min="3" max="3"/>
    <col width="11" customWidth="1" style="45" min="4" max="6"/>
    <col width="2" customWidth="1" style="45" min="7" max="7"/>
    <col width="11" customWidth="1" style="45" min="8" max="10"/>
    <col width="2" customWidth="1" style="45" min="11" max="11"/>
    <col width="11" customWidth="1" style="45" min="12" max="14"/>
    <col width="2" customWidth="1" style="45" min="15" max="15"/>
    <col width="11" customWidth="1" style="45" min="16" max="18"/>
  </cols>
  <sheetData>
    <row r="1" ht="15" customHeight="1" s="46">
      <c r="A1" s="47" t="n"/>
      <c r="B1" s="47" t="n"/>
      <c r="C1" s="48" t="n"/>
      <c r="D1" s="48" t="n"/>
      <c r="E1" s="48" t="n"/>
      <c r="F1" s="48" t="n"/>
      <c r="G1" s="48" t="n"/>
      <c r="H1" s="48" t="n"/>
      <c r="I1" s="48" t="n"/>
      <c r="J1" s="48" t="n"/>
      <c r="K1" s="48" t="n"/>
      <c r="L1" s="48" t="n"/>
      <c r="M1" s="48" t="n"/>
      <c r="N1" s="48" t="n"/>
      <c r="O1" s="48" t="n"/>
      <c r="P1" s="48" t="n"/>
      <c r="Q1" s="48" t="n"/>
      <c r="R1" s="48" t="n"/>
      <c r="S1" s="48" t="n"/>
      <c r="T1" s="48" t="n"/>
    </row>
    <row r="2" ht="33.75" customHeight="1" s="46">
      <c r="A2" s="47" t="n"/>
      <c r="B2" s="49" t="n"/>
      <c r="C2" s="48" t="n"/>
      <c r="D2" s="50" t="inlineStr">
        <is>
          <t>Dokumentenmanagement</t>
        </is>
      </c>
      <c r="L2" s="48" t="n"/>
      <c r="M2" s="48" t="n"/>
      <c r="N2" s="48" t="n"/>
      <c r="O2" s="48" t="n"/>
      <c r="P2" s="48" t="n"/>
      <c r="Q2" s="48" t="n"/>
      <c r="R2" s="48" t="n"/>
      <c r="S2" s="48" t="n"/>
      <c r="T2" s="48" t="n"/>
    </row>
    <row r="3" ht="19.5" customHeight="1" s="46">
      <c r="A3" s="47" t="n"/>
      <c r="B3" s="51" t="n"/>
      <c r="C3" s="48" t="n"/>
      <c r="D3" s="52" t="inlineStr">
        <is>
          <t>Dokumente &amp; Gesellschaften</t>
        </is>
      </c>
      <c r="L3" s="48" t="n"/>
      <c r="M3" s="48" t="n"/>
      <c r="N3" s="48" t="n"/>
      <c r="O3" s="48" t="n"/>
      <c r="P3" s="48" t="n"/>
      <c r="Q3" s="48" t="n"/>
      <c r="R3" s="48" t="n"/>
      <c r="S3" s="48" t="n"/>
      <c r="T3" s="48" t="n"/>
    </row>
    <row r="4" ht="6" customHeight="1" s="46">
      <c r="A4" s="47" t="n"/>
      <c r="B4" s="47" t="n"/>
      <c r="C4" s="48" t="n"/>
      <c r="D4" s="48" t="n"/>
      <c r="E4" s="48" t="n"/>
      <c r="F4" s="48" t="n"/>
      <c r="G4" s="48" t="n"/>
      <c r="H4" s="48" t="n"/>
      <c r="I4" s="48" t="n"/>
      <c r="J4" s="48" t="n"/>
      <c r="K4" s="48" t="n"/>
      <c r="L4" s="48" t="n"/>
      <c r="M4" s="48" t="n"/>
      <c r="N4" s="48" t="n"/>
      <c r="O4" s="48" t="n"/>
      <c r="P4" s="48" t="n"/>
      <c r="Q4" s="48" t="n"/>
      <c r="R4" s="48" t="n"/>
      <c r="S4" s="48" t="n"/>
      <c r="T4" s="48" t="n"/>
    </row>
    <row r="5" ht="7.5" customHeight="1" s="46">
      <c r="A5" s="47" t="n"/>
      <c r="B5" s="47" t="n"/>
      <c r="C5" s="48" t="n"/>
      <c r="D5" s="48" t="n"/>
      <c r="E5" s="48" t="n"/>
      <c r="F5" s="48" t="n"/>
      <c r="G5" s="48" t="n"/>
      <c r="H5" s="48" t="n"/>
      <c r="I5" s="48" t="n"/>
      <c r="J5" s="48" t="n"/>
      <c r="K5" s="48" t="n"/>
      <c r="L5" s="48" t="n"/>
      <c r="M5" s="48" t="n"/>
      <c r="N5" s="48" t="n"/>
      <c r="O5" s="48" t="n"/>
      <c r="P5" s="48" t="n"/>
      <c r="Q5" s="48" t="n"/>
      <c r="R5" s="48" t="n"/>
      <c r="S5" s="48" t="n"/>
      <c r="T5" s="48" t="n"/>
    </row>
    <row r="6" ht="18" customHeight="1" s="46">
      <c r="A6" s="53" t="inlineStr">
        <is>
          <t>Dokumentenmanagement</t>
        </is>
      </c>
      <c r="C6" s="48" t="n"/>
      <c r="D6" s="54" t="inlineStr">
        <is>
          <t>Dokumente</t>
        </is>
      </c>
      <c r="G6" s="48" t="n"/>
      <c r="H6" s="55" t="inlineStr">
        <is>
          <t>Offen</t>
        </is>
      </c>
      <c r="K6" s="48" t="n"/>
      <c r="L6" s="54" t="inlineStr">
        <is>
          <t>Erledigt</t>
        </is>
      </c>
      <c r="O6" s="48" t="n"/>
      <c r="P6" s="54" t="inlineStr">
        <is>
          <t>Letzte Woche</t>
        </is>
      </c>
      <c r="S6" s="48" t="n"/>
      <c r="T6" s="48" t="n"/>
    </row>
    <row r="7" ht="15.75" customHeight="1" s="46">
      <c r="A7" s="47" t="n"/>
      <c r="B7" s="47" t="n"/>
      <c r="C7" s="48" t="n"/>
      <c r="D7" s="56">
        <f>COUNTIFS(Verlauf[Gesellschaft],_Daten!$C$1,Verlauf[Dokumenttyp],_Daten!$C$7,Verlauf[Endgültiger Ordner],_Daten!$C$8)</f>
        <v/>
      </c>
      <c r="G7" s="48" t="n"/>
      <c r="H7" s="57">
        <f>COUNTA(Review[Dok-Nr.])-COUNTIF(Review[Freigabe],"x")</f>
        <v/>
      </c>
      <c r="K7" s="48" t="n"/>
      <c r="L7" s="56">
        <f>COUNTIFS(Verlauf[Status],"Erfolgreich",Verlauf[Gesellschaft],_Daten!$C$1,Verlauf[Dokumenttyp],_Daten!$C$7,Verlauf[Endgültiger Ordner],_Daten!$C$8)</f>
        <v/>
      </c>
      <c r="O7" s="48" t="n"/>
      <c r="P7" s="56">
        <f>_Daten!$J$14</f>
        <v/>
      </c>
      <c r="S7" s="48" t="n"/>
      <c r="T7" s="48" t="n"/>
    </row>
    <row r="8" ht="21.75" customHeight="1" s="46">
      <c r="A8" s="47" t="n"/>
      <c r="B8" s="47" t="n"/>
      <c r="C8" s="48" t="n"/>
      <c r="G8" s="48" t="n"/>
      <c r="K8" s="48" t="n"/>
      <c r="O8" s="48" t="n"/>
      <c r="S8" s="48" t="n"/>
      <c r="T8" s="48" t="n"/>
    </row>
    <row r="9" ht="15.75" customHeight="1" s="46">
      <c r="A9" s="58" t="inlineStr">
        <is>
          <t>FILTER</t>
        </is>
      </c>
      <c r="C9" s="48" t="n"/>
      <c r="G9" s="48" t="n"/>
      <c r="K9" s="48" t="n"/>
      <c r="O9" s="48" t="n"/>
      <c r="S9" s="48" t="n"/>
      <c r="T9" s="48" t="n"/>
    </row>
    <row r="10" ht="15" customHeight="1" s="46">
      <c r="A10" s="59" t="inlineStr">
        <is>
          <t>Gesellschaft</t>
        </is>
      </c>
      <c r="C10" s="48" t="n"/>
      <c r="D10" s="48" t="n"/>
      <c r="E10" s="48" t="n"/>
      <c r="F10" s="48" t="n"/>
      <c r="G10" s="48" t="n"/>
      <c r="H10" s="48" t="n"/>
      <c r="I10" s="48" t="n"/>
      <c r="J10" s="48" t="n"/>
      <c r="K10" s="48" t="n"/>
      <c r="L10" s="48" t="n"/>
      <c r="M10" s="48" t="n"/>
      <c r="N10" s="48" t="n"/>
      <c r="O10" s="48" t="n"/>
      <c r="P10" s="48" t="n"/>
      <c r="Q10" s="48" t="n"/>
      <c r="R10" s="48" t="n"/>
      <c r="S10" s="48" t="n"/>
      <c r="T10" s="48" t="n"/>
    </row>
    <row r="11" ht="25.5" customHeight="1" s="46">
      <c r="A11" s="60" t="inlineStr">
        <is>
          <t>Alle Gesellschaften</t>
        </is>
      </c>
      <c r="B11" s="61" t="n"/>
      <c r="C11" s="48" t="n"/>
      <c r="D11" s="48" t="n"/>
      <c r="E11" s="48" t="n"/>
      <c r="F11" s="48" t="n"/>
      <c r="G11" s="48" t="n"/>
      <c r="H11" s="48" t="n"/>
      <c r="I11" s="48" t="n"/>
      <c r="J11" s="48" t="n"/>
      <c r="K11" s="48" t="n"/>
      <c r="L11" s="48" t="n"/>
      <c r="M11" s="48" t="n"/>
      <c r="N11" s="48" t="n"/>
      <c r="O11" s="48" t="n"/>
      <c r="P11" s="48" t="n"/>
      <c r="Q11" s="48" t="n"/>
      <c r="R11" s="48" t="n"/>
      <c r="S11" s="48" t="n"/>
      <c r="T11" s="48" t="n"/>
    </row>
    <row r="12" ht="13.5" customHeight="1" s="46">
      <c r="A12" s="59" t="inlineStr">
        <is>
          <t>Dokumenttyp</t>
        </is>
      </c>
      <c r="C12" s="48" t="n"/>
      <c r="D12" s="48" t="n"/>
      <c r="E12" s="48" t="n"/>
      <c r="F12" s="48" t="n"/>
      <c r="G12" s="48" t="n"/>
      <c r="H12" s="48" t="n"/>
      <c r="I12" s="48" t="n"/>
      <c r="J12" s="48" t="n"/>
      <c r="K12" s="48" t="n"/>
      <c r="L12" s="48" t="n"/>
      <c r="M12" s="48" t="n"/>
      <c r="N12" s="48" t="n"/>
      <c r="O12" s="48" t="n"/>
      <c r="P12" s="48" t="n"/>
      <c r="Q12" s="48" t="n"/>
      <c r="R12" s="48" t="n"/>
      <c r="S12" s="48" t="n"/>
      <c r="T12" s="48" t="n"/>
    </row>
    <row r="13" ht="24" customHeight="1" s="46">
      <c r="A13" s="60" t="inlineStr">
        <is>
          <t>Alle Typen</t>
        </is>
      </c>
      <c r="B13" s="61" t="n"/>
      <c r="C13" s="48" t="n"/>
      <c r="D13" s="48" t="n"/>
      <c r="E13" s="48" t="n"/>
      <c r="F13" s="48" t="n"/>
      <c r="G13" s="48" t="n"/>
      <c r="H13" s="48" t="n"/>
      <c r="I13" s="48" t="n"/>
      <c r="J13" s="48" t="n"/>
      <c r="K13" s="48" t="n"/>
      <c r="L13" s="48" t="n"/>
      <c r="M13" s="48" t="n"/>
      <c r="N13" s="48" t="n"/>
      <c r="O13" s="48" t="n"/>
      <c r="P13" s="48" t="n"/>
      <c r="Q13" s="48" t="n"/>
      <c r="R13" s="48" t="n"/>
      <c r="S13" s="48" t="n"/>
      <c r="T13" s="48" t="n"/>
    </row>
    <row r="14" ht="13.5" customHeight="1" s="46">
      <c r="A14" s="59" t="inlineStr">
        <is>
          <t>Ordner</t>
        </is>
      </c>
      <c r="C14" s="48" t="n"/>
      <c r="D14" s="48" t="n"/>
      <c r="E14" s="48" t="n"/>
      <c r="F14" s="48" t="n"/>
      <c r="G14" s="48" t="n"/>
      <c r="H14" s="48" t="n"/>
      <c r="I14" s="48" t="n"/>
      <c r="J14" s="48" t="n"/>
      <c r="K14" s="48" t="n"/>
      <c r="L14" s="48" t="n"/>
      <c r="M14" s="48" t="n"/>
      <c r="N14" s="48" t="n"/>
      <c r="O14" s="48" t="n"/>
      <c r="P14" s="48" t="n"/>
      <c r="Q14" s="48" t="n"/>
      <c r="R14" s="48" t="n"/>
      <c r="S14" s="48" t="n"/>
      <c r="T14" s="48" t="n"/>
    </row>
    <row r="15" ht="24" customHeight="1" s="46">
      <c r="A15" s="60" t="inlineStr">
        <is>
          <t>Alle Ordner</t>
        </is>
      </c>
      <c r="B15" s="61" t="n"/>
      <c r="C15" s="48" t="n"/>
      <c r="D15" s="48" t="n"/>
      <c r="E15" s="48" t="n"/>
      <c r="F15" s="48" t="n"/>
      <c r="G15" s="48" t="n"/>
      <c r="H15" s="48" t="n"/>
      <c r="I15" s="48" t="n"/>
      <c r="J15" s="48" t="n"/>
      <c r="K15" s="48" t="n"/>
      <c r="L15" s="48" t="n"/>
      <c r="M15" s="48" t="n"/>
      <c r="N15" s="48" t="n"/>
      <c r="O15" s="48" t="n"/>
      <c r="P15" s="48" t="n"/>
      <c r="Q15" s="48" t="n"/>
      <c r="R15" s="48" t="n"/>
      <c r="S15" s="48" t="n"/>
      <c r="T15" s="48" t="n"/>
    </row>
    <row r="16" ht="13.5" customHeight="1" s="46">
      <c r="A16" s="62" t="inlineStr">
        <is>
          <t>wirkt auf Kennzahlen &amp; Diagramme</t>
        </is>
      </c>
      <c r="C16" s="48" t="n"/>
      <c r="D16" s="48" t="n"/>
      <c r="E16" s="48" t="n"/>
      <c r="F16" s="48" t="n"/>
      <c r="G16" s="48" t="n"/>
      <c r="H16" s="48" t="n"/>
      <c r="I16" s="48" t="n"/>
      <c r="J16" s="48" t="n"/>
      <c r="K16" s="48" t="n"/>
      <c r="L16" s="48" t="n"/>
      <c r="M16" s="48" t="n"/>
      <c r="N16" s="48" t="n"/>
      <c r="O16" s="48" t="n"/>
      <c r="P16" s="48" t="n"/>
      <c r="Q16" s="48" t="n"/>
      <c r="R16" s="48" t="n"/>
      <c r="S16" s="48" t="n"/>
      <c r="T16" s="48" t="n"/>
    </row>
    <row r="17" ht="15" customHeight="1" s="46">
      <c r="A17" s="63" t="n"/>
      <c r="B17" s="47" t="n"/>
      <c r="C17" s="48" t="n"/>
      <c r="D17" s="48" t="n"/>
      <c r="E17" s="48" t="n"/>
      <c r="F17" s="48" t="n"/>
      <c r="G17" s="48" t="n"/>
      <c r="H17" s="48" t="n"/>
      <c r="I17" s="48" t="n"/>
      <c r="J17" s="48" t="n"/>
      <c r="K17" s="48" t="n"/>
      <c r="L17" s="48" t="n"/>
      <c r="M17" s="48" t="n"/>
      <c r="N17" s="48" t="n"/>
      <c r="O17" s="48" t="n"/>
      <c r="P17" s="48" t="n"/>
      <c r="Q17" s="48" t="n"/>
      <c r="R17" s="48" t="n"/>
      <c r="S17" s="48" t="n"/>
      <c r="T17" s="48" t="n"/>
    </row>
    <row r="18" ht="18" customHeight="1" s="46">
      <c r="A18" s="58" t="inlineStr">
        <is>
          <t>BERICHT</t>
        </is>
      </c>
      <c r="C18" s="48" t="n"/>
      <c r="D18" s="48" t="n"/>
      <c r="E18" s="48" t="n"/>
      <c r="F18" s="48" t="n"/>
      <c r="G18" s="48" t="n"/>
      <c r="H18" s="48" t="n"/>
      <c r="I18" s="48" t="n"/>
      <c r="J18" s="48" t="n"/>
      <c r="K18" s="48" t="n"/>
      <c r="L18" s="48" t="n"/>
      <c r="M18" s="48" t="n"/>
      <c r="N18" s="48" t="n"/>
      <c r="O18" s="48" t="n"/>
      <c r="P18" s="48" t="n"/>
      <c r="Q18" s="48" t="n"/>
      <c r="R18" s="48" t="n"/>
      <c r="S18" s="48" t="n"/>
      <c r="T18" s="48" t="n"/>
    </row>
    <row r="19" ht="15" customHeight="1" s="46">
      <c r="A19" s="59">
        <f>" Stand: "&amp;TEXT(DAY(TODAY()),"00")&amp;"."&amp;TEXT(MONTH(TODAY()),"00")&amp;"."&amp;YEAR(TODAY())</f>
        <v/>
      </c>
      <c r="C19" s="48" t="n"/>
      <c r="D19" s="48" t="n"/>
      <c r="E19" s="48" t="n"/>
      <c r="F19" s="48" t="n"/>
      <c r="G19" s="48" t="n"/>
      <c r="H19" s="48" t="n"/>
      <c r="I19" s="48" t="n"/>
      <c r="J19" s="48" t="n"/>
      <c r="K19" s="48" t="n"/>
      <c r="L19" s="48" t="n"/>
      <c r="M19" s="48" t="n"/>
      <c r="N19" s="48" t="n"/>
      <c r="O19" s="48" t="n"/>
      <c r="P19" s="48" t="n"/>
      <c r="Q19" s="48" t="n"/>
      <c r="R19" s="48" t="n"/>
      <c r="S19" s="48" t="n"/>
      <c r="T19" s="48" t="n"/>
    </row>
    <row r="20" ht="15" customHeight="1" s="46">
      <c r="A20" s="63" t="inlineStr">
        <is>
          <t xml:space="preserve"> Quelle: Review + Verlauf</t>
        </is>
      </c>
      <c r="C20" s="48" t="n"/>
      <c r="D20" s="48" t="n"/>
      <c r="E20" s="48" t="n"/>
      <c r="F20" s="48" t="n"/>
      <c r="G20" s="48" t="n"/>
      <c r="H20" s="48" t="n"/>
      <c r="I20" s="48" t="n"/>
      <c r="J20" s="48" t="n"/>
      <c r="K20" s="48" t="n"/>
      <c r="L20" s="48" t="n"/>
      <c r="M20" s="48" t="n"/>
      <c r="N20" s="48" t="n"/>
      <c r="O20" s="48" t="n"/>
      <c r="P20" s="48" t="n"/>
      <c r="Q20" s="48" t="n"/>
      <c r="R20" s="48" t="n"/>
      <c r="S20" s="48" t="n"/>
      <c r="T20" s="48" t="n"/>
    </row>
    <row r="21" ht="15" customHeight="1" s="46">
      <c r="A21" s="47" t="n"/>
      <c r="B21" s="47" t="n"/>
      <c r="C21" s="48" t="n"/>
      <c r="D21" s="48" t="n"/>
      <c r="E21" s="48" t="n"/>
      <c r="F21" s="48" t="n"/>
      <c r="G21" s="48" t="n"/>
      <c r="H21" s="48" t="n"/>
      <c r="I21" s="48" t="n"/>
      <c r="J21" s="48" t="n"/>
      <c r="K21" s="48" t="n"/>
      <c r="L21" s="48" t="n"/>
      <c r="M21" s="48" t="n"/>
      <c r="N21" s="48" t="n"/>
      <c r="O21" s="48" t="n"/>
      <c r="P21" s="48" t="n"/>
      <c r="Q21" s="48" t="n"/>
      <c r="R21" s="48" t="n"/>
      <c r="S21" s="48" t="n"/>
      <c r="T21" s="48" t="n"/>
    </row>
    <row r="22" ht="15" customHeight="1" s="46">
      <c r="A22" s="47" t="n"/>
      <c r="B22" s="47" t="n"/>
      <c r="C22" s="48" t="n"/>
      <c r="D22" s="48" t="n"/>
      <c r="E22" s="48" t="n"/>
      <c r="F22" s="48" t="n"/>
      <c r="G22" s="48" t="n"/>
      <c r="H22" s="48" t="n"/>
      <c r="I22" s="48" t="n"/>
      <c r="J22" s="48" t="n"/>
      <c r="K22" s="48" t="n"/>
      <c r="L22" s="48" t="n"/>
      <c r="M22" s="48" t="n"/>
      <c r="N22" s="48" t="n"/>
      <c r="O22" s="48" t="n"/>
      <c r="P22" s="48" t="n"/>
      <c r="Q22" s="48" t="n"/>
      <c r="R22" s="48" t="n"/>
      <c r="S22" s="48" t="n"/>
      <c r="T22" s="48" t="n"/>
    </row>
    <row r="23" ht="15" customHeight="1" s="46">
      <c r="A23" s="47" t="n"/>
      <c r="B23" s="47" t="n"/>
      <c r="C23" s="48" t="n"/>
      <c r="D23" s="48" t="n"/>
      <c r="E23" s="48" t="n"/>
      <c r="F23" s="48" t="n"/>
      <c r="G23" s="48" t="n"/>
      <c r="H23" s="48" t="n"/>
      <c r="I23" s="48" t="n"/>
      <c r="J23" s="48" t="n"/>
      <c r="K23" s="48" t="n"/>
      <c r="L23" s="48" t="n"/>
      <c r="M23" s="48" t="n"/>
      <c r="N23" s="48" t="n"/>
      <c r="O23" s="48" t="n"/>
      <c r="P23" s="48" t="n"/>
      <c r="Q23" s="48" t="n"/>
      <c r="R23" s="48" t="n"/>
      <c r="S23" s="48" t="n"/>
      <c r="T23" s="48" t="n"/>
    </row>
    <row r="24" ht="15" customHeight="1" s="46">
      <c r="A24" s="47" t="n"/>
      <c r="B24" s="47" t="n"/>
      <c r="C24" s="48" t="n"/>
      <c r="D24" s="48" t="n"/>
      <c r="E24" s="48" t="n"/>
      <c r="F24" s="48" t="n"/>
      <c r="G24" s="48" t="n"/>
      <c r="H24" s="48" t="n"/>
      <c r="I24" s="48" t="n"/>
      <c r="J24" s="48" t="n"/>
      <c r="K24" s="48" t="n"/>
      <c r="L24" s="48" t="n"/>
      <c r="M24" s="48" t="n"/>
      <c r="N24" s="48" t="n"/>
      <c r="O24" s="48" t="n"/>
      <c r="P24" s="48" t="n"/>
      <c r="Q24" s="48" t="n"/>
      <c r="R24" s="48" t="n"/>
      <c r="S24" s="48" t="n"/>
      <c r="T24" s="48" t="n"/>
    </row>
    <row r="25" ht="15" customHeight="1" s="46">
      <c r="A25" s="47" t="n"/>
      <c r="B25" s="47" t="n"/>
      <c r="C25" s="48" t="n"/>
      <c r="D25" s="48" t="n"/>
      <c r="E25" s="48" t="n"/>
      <c r="F25" s="48" t="n"/>
      <c r="G25" s="48" t="n"/>
      <c r="H25" s="48" t="n"/>
      <c r="I25" s="48" t="n"/>
      <c r="J25" s="48" t="n"/>
      <c r="K25" s="48" t="n"/>
      <c r="L25" s="48" t="n"/>
      <c r="M25" s="48" t="n"/>
      <c r="N25" s="48" t="n"/>
      <c r="O25" s="48" t="n"/>
      <c r="P25" s="48" t="n"/>
      <c r="Q25" s="48" t="n"/>
      <c r="R25" s="48" t="n"/>
      <c r="S25" s="48" t="n"/>
      <c r="T25" s="48" t="n"/>
    </row>
    <row r="26" ht="15" customHeight="1" s="46">
      <c r="A26" s="47" t="n"/>
      <c r="B26" s="47" t="n"/>
      <c r="C26" s="48" t="n"/>
      <c r="D26" s="48" t="n"/>
      <c r="E26" s="48" t="n"/>
      <c r="F26" s="48" t="n"/>
      <c r="G26" s="48" t="n"/>
      <c r="H26" s="48" t="n"/>
      <c r="I26" s="48" t="n"/>
      <c r="J26" s="48" t="n"/>
      <c r="K26" s="48" t="n"/>
      <c r="L26" s="48" t="n"/>
      <c r="M26" s="48" t="n"/>
      <c r="N26" s="48" t="n"/>
      <c r="O26" s="48" t="n"/>
      <c r="P26" s="48" t="n"/>
      <c r="Q26" s="48" t="n"/>
      <c r="R26" s="48" t="n"/>
      <c r="S26" s="48" t="n"/>
      <c r="T26" s="48" t="n"/>
    </row>
    <row r="27" ht="15" customHeight="1" s="46">
      <c r="A27" s="47" t="n"/>
      <c r="B27" s="47" t="n"/>
      <c r="C27" s="48" t="n"/>
      <c r="D27" s="48" t="n"/>
      <c r="E27" s="48" t="n"/>
      <c r="F27" s="48" t="n"/>
      <c r="G27" s="48" t="n"/>
      <c r="H27" s="48" t="n"/>
      <c r="I27" s="48" t="n"/>
      <c r="J27" s="48" t="n"/>
      <c r="K27" s="48" t="n"/>
      <c r="L27" s="48" t="n"/>
      <c r="M27" s="48" t="n"/>
      <c r="N27" s="48" t="n"/>
      <c r="O27" s="48" t="n"/>
      <c r="P27" s="48" t="n"/>
      <c r="Q27" s="48" t="n"/>
      <c r="R27" s="48" t="n"/>
      <c r="S27" s="48" t="n"/>
      <c r="T27" s="48" t="n"/>
    </row>
    <row r="28" ht="15" customHeight="1" s="46">
      <c r="A28" s="47" t="n"/>
      <c r="B28" s="47" t="n"/>
      <c r="C28" s="48" t="n"/>
      <c r="D28" s="45" t="n"/>
      <c r="E28" s="45" t="n"/>
      <c r="F28" s="45" t="n"/>
      <c r="G28" s="45" t="n"/>
      <c r="H28" s="45" t="n"/>
      <c r="I28" s="45" t="n"/>
      <c r="J28" s="45" t="n"/>
      <c r="K28" s="45" t="n"/>
      <c r="L28" s="45" t="n"/>
      <c r="M28" s="45" t="n"/>
      <c r="N28" s="45" t="n"/>
      <c r="O28" s="45" t="n"/>
      <c r="P28" s="45" t="n"/>
      <c r="Q28" s="45" t="n"/>
      <c r="R28" s="45" t="n"/>
      <c r="S28" s="48" t="n"/>
      <c r="T28" s="48" t="n"/>
    </row>
    <row r="29" ht="15" customHeight="1" s="46">
      <c r="A29" s="47" t="n"/>
      <c r="B29" s="47" t="n"/>
      <c r="C29" s="48" t="n"/>
      <c r="D29" s="64" t="n"/>
      <c r="E29" s="45" t="n"/>
      <c r="F29" s="45" t="n"/>
      <c r="G29" s="45" t="n"/>
      <c r="H29" s="45" t="n"/>
      <c r="I29" s="45" t="n"/>
      <c r="J29" s="45" t="n"/>
      <c r="K29" s="45" t="n"/>
      <c r="L29" s="65" t="n"/>
      <c r="M29" s="45" t="n"/>
      <c r="N29" s="45" t="n"/>
      <c r="O29" s="45" t="n"/>
      <c r="P29" s="45" t="n"/>
      <c r="Q29" s="45" t="n"/>
      <c r="R29" s="45" t="n"/>
      <c r="S29" s="48" t="n"/>
      <c r="T29" s="48" t="n"/>
    </row>
    <row r="30" ht="24" customHeight="1" s="46">
      <c r="A30" s="47" t="n"/>
      <c r="B30" s="47" t="n"/>
      <c r="C30" s="48" t="n"/>
      <c r="D30" s="66">
        <f>"⚠  Fehlgeschlagene Verschiebungen  ("&amp;COUNTIF(Verlauf[Status],"Fehlgeschlagen")&amp;")"</f>
        <v/>
      </c>
      <c r="E30" s="67" t="n"/>
      <c r="F30" s="67" t="n"/>
      <c r="G30" s="67" t="n"/>
      <c r="H30" s="67" t="n"/>
      <c r="I30" s="67" t="n"/>
      <c r="J30" s="67" t="n"/>
      <c r="K30" s="67" t="n"/>
      <c r="L30" s="67" t="n"/>
      <c r="M30" s="67" t="n"/>
      <c r="N30" s="67" t="n"/>
      <c r="O30" s="68" t="n"/>
      <c r="P30" s="45" t="n"/>
      <c r="Q30" s="45" t="n"/>
      <c r="R30" s="45" t="n"/>
      <c r="S30" s="48" t="n"/>
      <c r="T30" s="48" t="n"/>
    </row>
    <row r="31" ht="15.75" customHeight="1" s="46">
      <c r="A31" s="47" t="n"/>
      <c r="B31" s="47" t="n"/>
      <c r="C31" s="48" t="n"/>
      <c r="D31" s="69" t="inlineStr">
        <is>
          <t>Diese Dokumente konnten nicht abgelegt werden, bitte prüfen.</t>
        </is>
      </c>
      <c r="O31" s="70" t="n"/>
      <c r="P31" s="45" t="n"/>
      <c r="Q31" s="45" t="n"/>
      <c r="R31" s="45" t="n"/>
      <c r="S31" s="48" t="n"/>
      <c r="T31" s="48" t="n"/>
    </row>
    <row r="32" ht="18" customHeight="1" s="46">
      <c r="A32" s="47" t="n"/>
      <c r="B32" s="47" t="n"/>
      <c r="C32" s="48" t="n"/>
      <c r="D32" s="71">
        <f>IF(COUNTIF(Verlauf[Status],"Fehlgeschlagen")=0,"✓  Keine fehlgeschlagenen Verschiebungen",IFERROR(INDEX(Verlauf[Datum],_Daten!$AF$1)&amp;"      "&amp;INDEX(Verlauf[Datei],_Daten!$AF$1)&amp;"      "&amp;INDEX(Verlauf[Gesellschaft],_Daten!$AF$1)&amp;"      "&amp;INDEX(Verlauf[Endgültiger Ordner],_Daten!$AF$1),""))</f>
        <v/>
      </c>
      <c r="O32" s="70" t="n"/>
      <c r="P32" s="45" t="n"/>
      <c r="Q32" s="45" t="n"/>
      <c r="R32" s="45" t="n"/>
      <c r="S32" s="48" t="n"/>
      <c r="T32" s="48" t="n"/>
    </row>
    <row r="33" ht="18" customHeight="1" s="46">
      <c r="A33" s="47" t="n"/>
      <c r="B33" s="47" t="n"/>
      <c r="C33" s="48" t="n"/>
      <c r="D33" s="71">
        <f>IFERROR(INDEX(Verlauf[Datum],_Daten!$AF$2)&amp;"      "&amp;INDEX(Verlauf[Datei],_Daten!$AF$2)&amp;"      "&amp;INDEX(Verlauf[Gesellschaft],_Daten!$AF$2)&amp;"      "&amp;INDEX(Verlauf[Endgültiger Ordner],_Daten!$AF$2),"")</f>
        <v/>
      </c>
      <c r="O33" s="70" t="n"/>
      <c r="P33" s="45" t="n"/>
      <c r="Q33" s="45" t="n"/>
      <c r="R33" s="45" t="n"/>
      <c r="S33" s="48" t="n"/>
      <c r="T33" s="48" t="n"/>
    </row>
    <row r="34" ht="18" customHeight="1" s="46">
      <c r="A34" s="47" t="n"/>
      <c r="B34" s="47" t="n"/>
      <c r="C34" s="48" t="n"/>
      <c r="D34" s="71">
        <f>IFERROR(INDEX(Verlauf[Datum],_Daten!$AF$3)&amp;"      "&amp;INDEX(Verlauf[Datei],_Daten!$AF$3)&amp;"      "&amp;INDEX(Verlauf[Gesellschaft],_Daten!$AF$3)&amp;"      "&amp;INDEX(Verlauf[Endgültiger Ordner],_Daten!$AF$3),"")</f>
        <v/>
      </c>
      <c r="O34" s="70" t="n"/>
      <c r="P34" s="45" t="n"/>
      <c r="Q34" s="45" t="n"/>
      <c r="R34" s="45" t="n"/>
      <c r="S34" s="48" t="n"/>
      <c r="T34" s="48" t="n"/>
    </row>
    <row r="35" ht="18" customHeight="1" s="46">
      <c r="A35" s="47" t="n"/>
      <c r="B35" s="47" t="n"/>
      <c r="C35" s="48" t="n"/>
      <c r="D35" s="71">
        <f>IFERROR(INDEX(Verlauf[Datum],_Daten!$AF$4)&amp;"      "&amp;INDEX(Verlauf[Datei],_Daten!$AF$4)&amp;"      "&amp;INDEX(Verlauf[Gesellschaft],_Daten!$AF$4)&amp;"      "&amp;INDEX(Verlauf[Endgültiger Ordner],_Daten!$AF$4),"")</f>
        <v/>
      </c>
      <c r="O35" s="70" t="n"/>
      <c r="P35" s="45" t="n"/>
      <c r="Q35" s="45" t="n"/>
      <c r="R35" s="45" t="n"/>
      <c r="S35" s="48" t="n"/>
      <c r="T35" s="48" t="n"/>
    </row>
    <row r="36" ht="18" customHeight="1" s="46">
      <c r="A36" s="47" t="n"/>
      <c r="B36" s="47" t="n"/>
      <c r="C36" s="48" t="n"/>
      <c r="D36" s="71">
        <f>IFERROR(INDEX(Verlauf[Datum],_Daten!$AF$5)&amp;"      "&amp;INDEX(Verlauf[Datei],_Daten!$AF$5)&amp;"      "&amp;INDEX(Verlauf[Gesellschaft],_Daten!$AF$5)&amp;"      "&amp;INDEX(Verlauf[Endgültiger Ordner],_Daten!$AF$5),"")</f>
        <v/>
      </c>
      <c r="O36" s="70" t="n"/>
      <c r="P36" s="45" t="n"/>
      <c r="Q36" s="45" t="n"/>
      <c r="R36" s="45" t="n"/>
      <c r="S36" s="48" t="n"/>
      <c r="T36" s="48" t="n"/>
    </row>
    <row r="37" ht="18" customHeight="1" s="46">
      <c r="A37" s="47" t="n"/>
      <c r="B37" s="47" t="n"/>
      <c r="C37" s="48" t="n"/>
      <c r="D37" s="71">
        <f>IFERROR(INDEX(Verlauf[Datum],_Daten!$AF$6)&amp;"      "&amp;INDEX(Verlauf[Datei],_Daten!$AF$6)&amp;"      "&amp;INDEX(Verlauf[Gesellschaft],_Daten!$AF$6)&amp;"      "&amp;INDEX(Verlauf[Endgültiger Ordner],_Daten!$AF$6),"")</f>
        <v/>
      </c>
      <c r="O37" s="70" t="n"/>
      <c r="P37" s="45" t="n"/>
      <c r="Q37" s="45" t="n"/>
      <c r="R37" s="45" t="n"/>
      <c r="S37" s="48" t="n"/>
      <c r="T37" s="48" t="n"/>
    </row>
    <row r="38" ht="18" customHeight="1" s="46">
      <c r="A38" s="47" t="n"/>
      <c r="B38" s="47" t="n"/>
      <c r="C38" s="48" t="n"/>
      <c r="D38" s="71">
        <f>IFERROR(INDEX(Verlauf[Datum],_Daten!$AF$7)&amp;"      "&amp;INDEX(Verlauf[Datei],_Daten!$AF$7)&amp;"      "&amp;INDEX(Verlauf[Gesellschaft],_Daten!$AF$7)&amp;"      "&amp;INDEX(Verlauf[Endgültiger Ordner],_Daten!$AF$7),"")</f>
        <v/>
      </c>
      <c r="O38" s="70" t="n"/>
      <c r="P38" s="45" t="n"/>
      <c r="Q38" s="45" t="n"/>
      <c r="R38" s="45" t="n"/>
      <c r="S38" s="48" t="n"/>
      <c r="T38" s="48" t="n"/>
    </row>
    <row r="39" ht="18" customHeight="1" s="46">
      <c r="A39" s="47" t="n"/>
      <c r="B39" s="47" t="n"/>
      <c r="C39" s="48" t="n"/>
      <c r="D39" s="71">
        <f>IFERROR(INDEX(Verlauf[Datum],_Daten!$AF$8)&amp;"      "&amp;INDEX(Verlauf[Datei],_Daten!$AF$8)&amp;"      "&amp;INDEX(Verlauf[Gesellschaft],_Daten!$AF$8)&amp;"      "&amp;INDEX(Verlauf[Endgültiger Ordner],_Daten!$AF$8),"")</f>
        <v/>
      </c>
      <c r="O39" s="70" t="n"/>
      <c r="P39" s="45" t="n"/>
      <c r="Q39" s="45" t="n"/>
      <c r="R39" s="45" t="n"/>
      <c r="S39" s="48" t="n"/>
      <c r="T39" s="48" t="n"/>
    </row>
    <row r="40" ht="15" customHeight="1" s="46">
      <c r="A40" s="47" t="n"/>
      <c r="B40" s="47" t="n"/>
      <c r="C40" s="48" t="n"/>
      <c r="D40" s="72" t="n"/>
      <c r="E40" s="73" t="n"/>
      <c r="F40" s="73" t="n"/>
      <c r="G40" s="73" t="n"/>
      <c r="H40" s="73" t="n"/>
      <c r="I40" s="73" t="n"/>
      <c r="J40" s="73" t="n"/>
      <c r="K40" s="73" t="n"/>
      <c r="L40" s="73" t="n"/>
      <c r="M40" s="73" t="n"/>
      <c r="N40" s="73" t="n"/>
      <c r="O40" s="74" t="n"/>
      <c r="P40" s="45" t="n"/>
      <c r="Q40" s="45" t="n"/>
      <c r="R40" s="45" t="n"/>
      <c r="S40" s="48" t="n"/>
      <c r="T40" s="48" t="n"/>
    </row>
    <row r="41" ht="15" customHeight="1" s="46">
      <c r="A41" s="47" t="n"/>
      <c r="B41" s="47" t="n"/>
      <c r="C41" s="48" t="n"/>
      <c r="D41" s="72" t="n"/>
      <c r="E41" s="73" t="n"/>
      <c r="F41" s="73" t="n"/>
      <c r="G41" s="73" t="n"/>
      <c r="H41" s="73" t="n"/>
      <c r="I41" s="73" t="n"/>
      <c r="J41" s="73" t="n"/>
      <c r="K41" s="73" t="n"/>
      <c r="L41" s="73" t="n"/>
      <c r="M41" s="73" t="n"/>
      <c r="N41" s="73" t="n"/>
      <c r="O41" s="74" t="n"/>
      <c r="P41" s="45" t="n"/>
      <c r="Q41" s="45" t="n"/>
      <c r="R41" s="45" t="n"/>
      <c r="S41" s="48" t="n"/>
      <c r="T41" s="48" t="n"/>
    </row>
    <row r="42" ht="15" customHeight="1" s="46">
      <c r="A42" s="47" t="n"/>
      <c r="B42" s="47" t="n"/>
      <c r="C42" s="48" t="n"/>
      <c r="D42" s="75" t="n"/>
      <c r="E42" s="76" t="n"/>
      <c r="F42" s="76" t="n"/>
      <c r="G42" s="76" t="n"/>
      <c r="H42" s="76" t="n"/>
      <c r="I42" s="76" t="n"/>
      <c r="J42" s="76" t="n"/>
      <c r="K42" s="76" t="n"/>
      <c r="L42" s="76" t="n"/>
      <c r="M42" s="76" t="n"/>
      <c r="N42" s="76" t="n"/>
      <c r="O42" s="77" t="n"/>
      <c r="P42" s="45" t="n"/>
      <c r="Q42" s="45" t="n"/>
      <c r="R42" s="45" t="n"/>
      <c r="S42" s="48" t="n"/>
      <c r="T42" s="48" t="n"/>
    </row>
    <row r="43" ht="15" customHeight="1" s="46">
      <c r="A43" s="47" t="n"/>
      <c r="B43" s="47" t="n"/>
      <c r="C43" s="48" t="n"/>
      <c r="D43" s="45" t="n"/>
      <c r="E43" s="45" t="n"/>
      <c r="F43" s="45" t="n"/>
      <c r="G43" s="45" t="n"/>
      <c r="H43" s="45" t="n"/>
      <c r="I43" s="45" t="n"/>
      <c r="J43" s="45" t="n"/>
      <c r="K43" s="45" t="n"/>
      <c r="L43" s="45" t="n"/>
      <c r="M43" s="45" t="n"/>
      <c r="N43" s="45" t="n"/>
      <c r="O43" s="45" t="n"/>
      <c r="P43" s="45" t="n"/>
      <c r="Q43" s="45" t="n"/>
      <c r="R43" s="45" t="n"/>
      <c r="S43" s="48" t="n"/>
      <c r="T43" s="48" t="n"/>
    </row>
    <row r="44" ht="15" customHeight="1" s="46">
      <c r="A44" s="47" t="n"/>
      <c r="B44" s="47" t="n"/>
      <c r="C44" s="48" t="n"/>
      <c r="D44" s="78" t="n"/>
      <c r="E44" s="45" t="n"/>
      <c r="F44" s="45" t="n"/>
      <c r="G44" s="45" t="n"/>
      <c r="H44" s="45" t="n"/>
      <c r="I44" s="45" t="n"/>
      <c r="J44" s="45" t="n"/>
      <c r="K44" s="45" t="n"/>
      <c r="L44" s="45" t="n"/>
      <c r="M44" s="45" t="n"/>
      <c r="N44" s="45" t="n"/>
      <c r="O44" s="45" t="n"/>
      <c r="P44" s="45" t="n"/>
      <c r="Q44" s="45" t="n"/>
      <c r="R44" s="45" t="n"/>
      <c r="S44" s="48" t="n"/>
      <c r="T44" s="48" t="n"/>
    </row>
    <row r="45" ht="15" customHeight="1" s="46">
      <c r="A45" s="47" t="n"/>
      <c r="B45" s="47" t="n"/>
      <c r="C45" s="48" t="n"/>
      <c r="D45" s="79" t="n"/>
      <c r="E45" s="45" t="n"/>
      <c r="F45" s="45" t="n"/>
      <c r="G45" s="45" t="n"/>
      <c r="H45" s="45" t="n"/>
      <c r="I45" s="80" t="n"/>
      <c r="J45" s="45" t="n"/>
      <c r="K45" s="48" t="n"/>
      <c r="L45" s="48" t="n"/>
      <c r="M45" s="48" t="n"/>
      <c r="N45" s="48" t="n"/>
      <c r="O45" s="48" t="n"/>
      <c r="P45" s="48" t="n"/>
      <c r="Q45" s="48" t="n"/>
      <c r="R45" s="48" t="n"/>
      <c r="S45" s="48" t="n"/>
      <c r="T45" s="48" t="n"/>
    </row>
    <row r="46" ht="15" customHeight="1" s="46">
      <c r="A46" s="47" t="n"/>
      <c r="B46" s="47" t="n"/>
      <c r="C46" s="48" t="n"/>
      <c r="D46" s="81" t="n"/>
      <c r="E46" s="45" t="n"/>
      <c r="F46" s="45" t="n"/>
      <c r="G46" s="45" t="n"/>
      <c r="H46" s="45" t="n"/>
      <c r="I46" s="82" t="n"/>
      <c r="J46" s="45" t="n"/>
      <c r="K46" s="48" t="n"/>
      <c r="L46" s="48" t="n"/>
      <c r="M46" s="48" t="n"/>
      <c r="N46" s="48" t="n"/>
      <c r="O46" s="48" t="n"/>
      <c r="P46" s="48" t="n"/>
      <c r="Q46" s="48" t="n"/>
      <c r="R46" s="48" t="n"/>
      <c r="S46" s="48" t="n"/>
      <c r="T46" s="48" t="n"/>
    </row>
    <row r="47" ht="15" customHeight="1" s="46">
      <c r="A47" s="83" t="inlineStr">
        <is>
          <t>WIR. SIND. IMMOBILIEN!</t>
        </is>
      </c>
      <c r="C47" s="48" t="n"/>
      <c r="D47" s="81" t="n"/>
      <c r="E47" s="45" t="n"/>
      <c r="F47" s="45" t="n"/>
      <c r="G47" s="45" t="n"/>
      <c r="H47" s="45" t="n"/>
      <c r="I47" s="82" t="n"/>
      <c r="J47" s="45" t="n"/>
      <c r="K47" s="48" t="n"/>
      <c r="L47" s="48" t="n"/>
      <c r="M47" s="48" t="n"/>
      <c r="N47" s="48" t="n"/>
      <c r="O47" s="48" t="n"/>
      <c r="P47" s="48" t="n"/>
      <c r="Q47" s="48" t="n"/>
      <c r="R47" s="48" t="n"/>
      <c r="S47" s="48" t="n"/>
      <c r="T47" s="48" t="n"/>
    </row>
    <row r="48" ht="15" customHeight="1" s="46">
      <c r="A48" s="84" t="inlineStr">
        <is>
          <t>www.neg.ag</t>
        </is>
      </c>
      <c r="C48" s="48" t="n"/>
      <c r="D48" s="81" t="n"/>
      <c r="E48" s="45" t="n"/>
      <c r="F48" s="45" t="n"/>
      <c r="G48" s="45" t="n"/>
      <c r="H48" s="45" t="n"/>
      <c r="I48" s="82" t="n"/>
      <c r="J48" s="45" t="n"/>
      <c r="K48" s="48" t="n"/>
      <c r="L48" s="48" t="n"/>
      <c r="M48" s="48" t="n"/>
      <c r="N48" s="48" t="n"/>
      <c r="O48" s="48" t="n"/>
      <c r="P48" s="48" t="n"/>
      <c r="Q48" s="48" t="n"/>
      <c r="R48" s="48" t="n"/>
      <c r="S48" s="48" t="n"/>
      <c r="T48" s="48" t="n"/>
    </row>
    <row r="49" ht="15" customHeight="1" s="46">
      <c r="A49" s="47" t="n"/>
      <c r="B49" s="47" t="n"/>
      <c r="C49" s="48" t="n"/>
      <c r="D49" s="81" t="n"/>
      <c r="E49" s="45" t="n"/>
      <c r="F49" s="45" t="n"/>
      <c r="G49" s="45" t="n"/>
      <c r="H49" s="45" t="n"/>
      <c r="I49" s="82" t="n"/>
      <c r="J49" s="45" t="n"/>
      <c r="K49" s="48" t="n"/>
      <c r="L49" s="48" t="n"/>
      <c r="M49" s="48" t="n"/>
      <c r="N49" s="48" t="n"/>
      <c r="O49" s="48" t="n"/>
      <c r="P49" s="48" t="n"/>
      <c r="Q49" s="48" t="n"/>
      <c r="R49" s="48" t="n"/>
      <c r="S49" s="48" t="n"/>
      <c r="T49" s="48" t="n"/>
    </row>
    <row r="50" ht="15" customHeight="1" s="46">
      <c r="A50" s="47" t="n"/>
      <c r="B50" s="47" t="n"/>
      <c r="C50" s="48" t="n"/>
      <c r="D50" s="81" t="n"/>
      <c r="E50" s="45" t="n"/>
      <c r="F50" s="45" t="n"/>
      <c r="G50" s="45" t="n"/>
      <c r="H50" s="45" t="n"/>
      <c r="I50" s="82" t="n"/>
      <c r="J50" s="45" t="n"/>
      <c r="K50" s="48" t="n"/>
      <c r="L50" s="48" t="n"/>
      <c r="M50" s="48" t="n"/>
      <c r="N50" s="48" t="n"/>
      <c r="O50" s="48" t="n"/>
      <c r="P50" s="48" t="n"/>
      <c r="Q50" s="48" t="n"/>
      <c r="R50" s="48" t="n"/>
      <c r="S50" s="48" t="n"/>
      <c r="T50" s="48" t="n"/>
    </row>
    <row r="51" ht="15" customHeight="1" s="46">
      <c r="D51" s="81" t="n"/>
      <c r="E51" s="45" t="n"/>
      <c r="F51" s="45" t="n"/>
      <c r="G51" s="45" t="n"/>
      <c r="H51" s="45" t="n"/>
      <c r="I51" s="82" t="n"/>
      <c r="J51" s="45" t="n"/>
    </row>
    <row r="52" ht="15" customHeight="1" s="46">
      <c r="D52" s="81" t="n"/>
      <c r="E52" s="45" t="n"/>
      <c r="F52" s="45" t="n"/>
      <c r="G52" s="45" t="n"/>
      <c r="H52" s="45" t="n"/>
      <c r="I52" s="82" t="n"/>
      <c r="J52" s="45" t="n"/>
    </row>
    <row r="53" ht="15" customHeight="1" s="46">
      <c r="D53" s="81" t="n"/>
      <c r="E53" s="45" t="n"/>
      <c r="F53" s="45" t="n"/>
      <c r="G53" s="45" t="n"/>
      <c r="H53" s="45" t="n"/>
      <c r="I53" s="82" t="n"/>
      <c r="J53" s="45" t="n"/>
    </row>
    <row r="54" ht="15" customHeight="1" s="46">
      <c r="D54" s="81" t="n"/>
      <c r="E54" s="45" t="n"/>
      <c r="F54" s="45" t="n"/>
      <c r="G54" s="45" t="n"/>
      <c r="H54" s="45" t="n"/>
      <c r="I54" s="82" t="n"/>
      <c r="J54" s="45" t="n"/>
    </row>
    <row r="55" ht="15" customHeight="1" s="46">
      <c r="D55" s="81" t="n"/>
      <c r="E55" s="45" t="n"/>
      <c r="F55" s="45" t="n"/>
      <c r="G55" s="45" t="n"/>
      <c r="H55" s="45" t="n"/>
      <c r="I55" s="82" t="n"/>
      <c r="J55" s="45" t="n"/>
    </row>
    <row r="56" ht="15" customHeight="1" s="46">
      <c r="D56" s="81" t="n"/>
      <c r="E56" s="45" t="n"/>
      <c r="F56" s="45" t="n"/>
      <c r="G56" s="45" t="n"/>
      <c r="H56" s="45" t="n"/>
      <c r="I56" s="82" t="n"/>
      <c r="J56" s="45" t="n"/>
    </row>
    <row r="57" ht="15" customHeight="1" s="46">
      <c r="D57" s="81" t="n"/>
      <c r="E57" s="45" t="n"/>
      <c r="F57" s="45" t="n"/>
      <c r="G57" s="45" t="n"/>
      <c r="H57" s="45" t="n"/>
      <c r="I57" s="82" t="n"/>
      <c r="J57" s="45" t="n"/>
    </row>
    <row r="58" ht="15" customHeight="1" s="46">
      <c r="D58" s="45" t="n"/>
      <c r="E58" s="45" t="n"/>
      <c r="F58" s="45" t="n"/>
      <c r="G58" s="45" t="n"/>
      <c r="H58" s="45" t="n"/>
      <c r="I58" s="45" t="n"/>
      <c r="J58" s="45" t="n"/>
    </row>
  </sheetData>
  <mergeCells count="32">
    <mergeCell ref="A15:B15"/>
    <mergeCell ref="A11:B11"/>
    <mergeCell ref="D32:O32"/>
    <mergeCell ref="A6:B6"/>
    <mergeCell ref="D7:F9"/>
    <mergeCell ref="A16:B16"/>
    <mergeCell ref="D37:O37"/>
    <mergeCell ref="D2:K2"/>
    <mergeCell ref="H7:J9"/>
    <mergeCell ref="A18:B18"/>
    <mergeCell ref="P7:R9"/>
    <mergeCell ref="L6:N6"/>
    <mergeCell ref="D30:O30"/>
    <mergeCell ref="D39:O39"/>
    <mergeCell ref="A12:B12"/>
    <mergeCell ref="D33:O33"/>
    <mergeCell ref="D38:O38"/>
    <mergeCell ref="A14:B14"/>
    <mergeCell ref="D35:O35"/>
    <mergeCell ref="D3:K3"/>
    <mergeCell ref="A20:B20"/>
    <mergeCell ref="D34:O34"/>
    <mergeCell ref="A19:B19"/>
    <mergeCell ref="A10:B10"/>
    <mergeCell ref="D31:O31"/>
    <mergeCell ref="A13:B13"/>
    <mergeCell ref="L7:N9"/>
    <mergeCell ref="D36:O36"/>
    <mergeCell ref="A9:B9"/>
    <mergeCell ref="D6:F6"/>
    <mergeCell ref="P6:R6"/>
    <mergeCell ref="H6:J6"/>
  </mergeCells>
  <dataValidations count="3">
    <dataValidation sqref="A11" showDropDown="0" showInputMessage="0" showErrorMessage="0" allowBlank="1" type="list" errorStyle="stop" operator="between">
      <formula1>GesListe</formula1>
      <formula2>0</formula2>
    </dataValidation>
    <dataValidation sqref="A13" showDropDown="0" showInputMessage="0" showErrorMessage="0" allowBlank="1" type="list" errorStyle="stop" operator="between">
      <formula1>TypFilterListe</formula1>
      <formula2>0</formula2>
    </dataValidation>
    <dataValidation sqref="A15" showDropDown="0" showInputMessage="0" showErrorMessage="0" allowBlank="1" type="list" errorStyle="stop" operator="between">
      <formula1>OrdnerFilterListe</formula1>
      <formula2>0</formula2>
    </dataValidation>
  </dataValidations>
  <printOptions horizontalCentered="0" verticalCentered="0" headings="0" gridLines="0" gridLinesSet="1"/>
  <pageMargins left="0.75" right="0.75" top="1" bottom="1" header="0.511811023622047" footer="0.511811023622047"/>
  <pageSetup orientation="portrait" paperSize="9" scale="100" fitToHeight="1" fitToWidth="1" pageOrder="downThenOver" blackAndWhite="0" draft="0" horizontalDpi="300" verticalDpi="300" copies="1"/>
  <drawing xmlns:r="http://schemas.openxmlformats.org/officeDocument/2006/relationships" r:id="rId1"/>
</worksheet>
</file>

<file path=xl/worksheets/sheet2.xml><?xml version="1.0" encoding="utf-8"?>
<worksheet xmlns="http://schemas.openxmlformats.org/spreadsheetml/2006/main">
  <sheetPr filterMode="0">
    <outlinePr summaryBelow="1" summaryRight="1"/>
    <pageSetUpPr fitToPage="0"/>
  </sheetPr>
  <dimension ref="A1:T50"/>
  <sheetViews>
    <sheetView showFormulas="0" showGridLines="0" showRowColHeaders="1" showZeros="1" rightToLeft="0" tabSelected="0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0" zeroHeight="0" outlineLevelRow="0"/>
  <cols>
    <col width="3.4" customWidth="1" style="45" min="1" max="1"/>
    <col width="24" customWidth="1" style="45" min="2" max="2"/>
    <col width="3" customWidth="1" style="45" min="3" max="3"/>
    <col width="11" customWidth="1" style="45" min="4" max="6"/>
    <col width="2" customWidth="1" style="45" min="7" max="7"/>
    <col width="11" customWidth="1" style="45" min="8" max="10"/>
    <col width="2" customWidth="1" style="45" min="11" max="11"/>
    <col width="11" customWidth="1" style="45" min="12" max="14"/>
    <col width="2" customWidth="1" style="45" min="15" max="15"/>
    <col width="11" customWidth="1" style="45" min="16" max="18"/>
  </cols>
  <sheetData>
    <row r="1" ht="15" customHeight="1" s="46">
      <c r="A1" s="47" t="n"/>
      <c r="B1" s="47" t="n"/>
      <c r="C1" s="48" t="n"/>
      <c r="D1" s="48" t="n"/>
      <c r="E1" s="48" t="n"/>
      <c r="F1" s="48" t="n"/>
      <c r="G1" s="48" t="n"/>
      <c r="H1" s="48" t="n"/>
      <c r="I1" s="48" t="n"/>
      <c r="J1" s="48" t="n"/>
      <c r="K1" s="48" t="n"/>
      <c r="L1" s="48" t="n"/>
      <c r="M1" s="48" t="n"/>
      <c r="N1" s="48" t="n"/>
      <c r="O1" s="48" t="n"/>
      <c r="P1" s="48" t="n"/>
      <c r="Q1" s="48" t="n"/>
      <c r="R1" s="48" t="n"/>
      <c r="S1" s="48" t="n"/>
      <c r="T1" s="48" t="n"/>
    </row>
    <row r="2" ht="33.75" customHeight="1" s="46">
      <c r="A2" s="47" t="n"/>
      <c r="B2" s="49" t="n"/>
      <c r="C2" s="48" t="n"/>
      <c r="D2" s="50" t="inlineStr">
        <is>
          <t>KI-Statistik</t>
        </is>
      </c>
      <c r="L2" s="48" t="n"/>
      <c r="M2" s="48" t="n"/>
      <c r="N2" s="48" t="n"/>
      <c r="O2" s="48" t="n"/>
      <c r="P2" s="48" t="n"/>
      <c r="Q2" s="48" t="n"/>
      <c r="R2" s="48" t="n"/>
      <c r="S2" s="48" t="n"/>
      <c r="T2" s="48" t="n"/>
    </row>
    <row r="3" ht="19.5" customHeight="1" s="46">
      <c r="A3" s="47" t="n"/>
      <c r="B3" s="51" t="n"/>
      <c r="C3" s="48" t="n"/>
      <c r="D3" s="52" t="inlineStr">
        <is>
          <t>KI-Leistung &amp; Lernkurve</t>
        </is>
      </c>
      <c r="L3" s="48" t="n"/>
      <c r="M3" s="48" t="n"/>
      <c r="N3" s="48" t="n"/>
      <c r="O3" s="48" t="n"/>
      <c r="P3" s="48" t="n"/>
      <c r="Q3" s="48" t="n"/>
      <c r="R3" s="48" t="n"/>
      <c r="S3" s="48" t="n"/>
      <c r="T3" s="48" t="n"/>
    </row>
    <row r="4" ht="6" customHeight="1" s="46">
      <c r="A4" s="47" t="n"/>
      <c r="B4" s="47" t="n"/>
      <c r="C4" s="48" t="n"/>
      <c r="D4" s="48" t="n"/>
      <c r="E4" s="48" t="n"/>
      <c r="F4" s="48" t="n"/>
      <c r="G4" s="48" t="n"/>
      <c r="H4" s="48" t="n"/>
      <c r="I4" s="48" t="n"/>
      <c r="J4" s="48" t="n"/>
      <c r="K4" s="48" t="n"/>
      <c r="L4" s="48" t="n"/>
      <c r="M4" s="48" t="n"/>
      <c r="N4" s="48" t="n"/>
      <c r="O4" s="48" t="n"/>
      <c r="P4" s="48" t="n"/>
      <c r="Q4" s="48" t="n"/>
      <c r="R4" s="48" t="n"/>
      <c r="S4" s="48" t="n"/>
      <c r="T4" s="48" t="n"/>
    </row>
    <row r="5" ht="7.5" customHeight="1" s="46">
      <c r="A5" s="47" t="n"/>
      <c r="B5" s="47" t="n"/>
      <c r="C5" s="48" t="n"/>
      <c r="D5" s="48" t="n"/>
      <c r="E5" s="48" t="n"/>
      <c r="F5" s="48" t="n"/>
      <c r="G5" s="48" t="n"/>
      <c r="H5" s="48" t="n"/>
      <c r="I5" s="48" t="n"/>
      <c r="J5" s="48" t="n"/>
      <c r="K5" s="48" t="n"/>
      <c r="L5" s="48" t="n"/>
      <c r="M5" s="48" t="n"/>
      <c r="N5" s="48" t="n"/>
      <c r="O5" s="48" t="n"/>
      <c r="P5" s="48" t="n"/>
      <c r="Q5" s="48" t="n"/>
      <c r="R5" s="48" t="n"/>
      <c r="S5" s="48" t="n"/>
      <c r="T5" s="48" t="n"/>
    </row>
    <row r="6" ht="18" customHeight="1" s="46">
      <c r="A6" s="53" t="inlineStr">
        <is>
          <t>Dokumentenmanagement</t>
        </is>
      </c>
      <c r="C6" s="48" t="n"/>
      <c r="D6" s="55" t="inlineStr">
        <is>
          <t>Treffer-Quote</t>
        </is>
      </c>
      <c r="G6" s="48" t="n"/>
      <c r="H6" s="54" t="inlineStr">
        <is>
          <t>Ø Konfidenz</t>
        </is>
      </c>
      <c r="K6" s="48" t="n"/>
      <c r="L6" s="54" t="inlineStr">
        <is>
          <t>Verbesserung</t>
        </is>
      </c>
      <c r="O6" s="48" t="n"/>
      <c r="P6" s="54" t="inlineStr">
        <is>
          <t>Korrekturen</t>
        </is>
      </c>
      <c r="S6" s="48" t="n"/>
      <c r="T6" s="48" t="n"/>
    </row>
    <row r="7" ht="15.75" customHeight="1" s="46">
      <c r="A7" s="47" t="n"/>
      <c r="B7" s="47" t="n"/>
      <c r="C7" s="48" t="n"/>
      <c r="D7" s="57">
        <f>ROUND(100*COUNTIFS(Verlauf[Korrektur?],"Nein",Verlauf[Gesellschaft],_Daten!$C$2)/MAX(1,COUNTIFS(Verlauf[Gesellschaft],_Daten!$C$2)),0)&amp;"%"</f>
        <v/>
      </c>
      <c r="G7" s="48" t="n"/>
      <c r="H7" s="56">
        <f>ROUND(AVERAGEIFS(Verlauf[Konfidenz],Verlauf[Gesellschaft],_Daten!$C$2),0)</f>
        <v/>
      </c>
      <c r="K7" s="48" t="n"/>
      <c r="L7" s="56">
        <f>"+"&amp;ROUND(AVERAGE(_Daten!$M$12:$M$14)-AVERAGE(_Daten!$M$2:$M$4),0)</f>
        <v/>
      </c>
      <c r="O7" s="48" t="n"/>
      <c r="P7" s="56">
        <f>COUNTIFS(Verlauf[Korrektur?],"Ja",Verlauf[Gesellschaft],_Daten!$C$2)</f>
        <v/>
      </c>
      <c r="S7" s="48" t="n"/>
      <c r="T7" s="48" t="n"/>
    </row>
    <row r="8" ht="21.75" customHeight="1" s="46">
      <c r="A8" s="47" t="n"/>
      <c r="B8" s="47" t="n"/>
      <c r="C8" s="48" t="n"/>
      <c r="G8" s="48" t="n"/>
      <c r="K8" s="48" t="n"/>
      <c r="O8" s="48" t="n"/>
      <c r="S8" s="48" t="n"/>
      <c r="T8" s="48" t="n"/>
    </row>
    <row r="9" ht="15.75" customHeight="1" s="46">
      <c r="A9" s="58" t="inlineStr">
        <is>
          <t>FILTER</t>
        </is>
      </c>
      <c r="C9" s="48" t="n"/>
      <c r="G9" s="48" t="n"/>
      <c r="K9" s="48" t="n"/>
      <c r="O9" s="48" t="n"/>
      <c r="S9" s="48" t="n"/>
      <c r="T9" s="48" t="n"/>
    </row>
    <row r="10" ht="15" customHeight="1" s="46">
      <c r="A10" s="59" t="inlineStr">
        <is>
          <t>Gesellschaft</t>
        </is>
      </c>
      <c r="C10" s="48" t="n"/>
      <c r="D10" s="48" t="n"/>
      <c r="E10" s="48" t="n"/>
      <c r="F10" s="48" t="n"/>
      <c r="G10" s="48" t="n"/>
      <c r="H10" s="48" t="n"/>
      <c r="I10" s="48" t="n"/>
      <c r="J10" s="48" t="n"/>
      <c r="K10" s="48" t="n"/>
      <c r="L10" s="48" t="n"/>
      <c r="M10" s="48" t="n"/>
      <c r="N10" s="48" t="n"/>
      <c r="O10" s="48" t="n"/>
      <c r="P10" s="48" t="n"/>
      <c r="Q10" s="48" t="n"/>
      <c r="R10" s="48" t="n"/>
      <c r="S10" s="48" t="n"/>
      <c r="T10" s="48" t="n"/>
    </row>
    <row r="11" ht="24" customHeight="1" s="46">
      <c r="A11" s="60" t="inlineStr">
        <is>
          <t>Alle Gesellschaften</t>
        </is>
      </c>
      <c r="B11" s="61" t="n"/>
      <c r="C11" s="48" t="n"/>
      <c r="D11" s="48" t="n"/>
      <c r="E11" s="48" t="n"/>
      <c r="F11" s="48" t="n"/>
      <c r="G11" s="48" t="n"/>
      <c r="H11" s="48" t="n"/>
      <c r="I11" s="48" t="n"/>
      <c r="J11" s="48" t="n"/>
      <c r="K11" s="48" t="n"/>
      <c r="L11" s="48" t="n"/>
      <c r="M11" s="48" t="n"/>
      <c r="N11" s="48" t="n"/>
      <c r="O11" s="48" t="n"/>
      <c r="P11" s="48" t="n"/>
      <c r="Q11" s="48" t="n"/>
      <c r="R11" s="48" t="n"/>
      <c r="S11" s="48" t="n"/>
      <c r="T11" s="48" t="n"/>
    </row>
    <row r="12" ht="13.5" customHeight="1" s="46">
      <c r="A12" s="62" t="inlineStr">
        <is>
          <t>wirkt auf KI-Werte &amp; Diagramme</t>
        </is>
      </c>
      <c r="C12" s="48" t="n"/>
      <c r="D12" s="48" t="n"/>
      <c r="E12" s="48" t="n"/>
      <c r="F12" s="48" t="n"/>
      <c r="G12" s="48" t="n"/>
      <c r="H12" s="48" t="n"/>
      <c r="I12" s="48" t="n"/>
      <c r="J12" s="48" t="n"/>
      <c r="K12" s="48" t="n"/>
      <c r="L12" s="48" t="n"/>
      <c r="M12" s="48" t="n"/>
      <c r="N12" s="48" t="n"/>
      <c r="O12" s="48" t="n"/>
      <c r="P12" s="48" t="n"/>
      <c r="Q12" s="48" t="n"/>
      <c r="R12" s="48" t="n"/>
      <c r="S12" s="48" t="n"/>
      <c r="T12" s="48" t="n"/>
    </row>
    <row r="13" ht="15" customHeight="1" s="46">
      <c r="A13" s="47" t="n"/>
      <c r="B13" s="47" t="n"/>
      <c r="C13" s="48" t="n"/>
      <c r="D13" s="48" t="n"/>
      <c r="E13" s="48" t="n"/>
      <c r="F13" s="48" t="n"/>
      <c r="G13" s="48" t="n"/>
      <c r="H13" s="48" t="n"/>
      <c r="I13" s="48" t="n"/>
      <c r="J13" s="48" t="n"/>
      <c r="K13" s="48" t="n"/>
      <c r="L13" s="48" t="n"/>
      <c r="M13" s="48" t="n"/>
      <c r="N13" s="48" t="n"/>
      <c r="O13" s="48" t="n"/>
      <c r="P13" s="48" t="n"/>
      <c r="Q13" s="48" t="n"/>
      <c r="R13" s="48" t="n"/>
      <c r="S13" s="48" t="n"/>
      <c r="T13" s="48" t="n"/>
    </row>
    <row r="14" ht="15" customHeight="1" s="46">
      <c r="A14" s="47" t="n"/>
      <c r="B14" s="47" t="n"/>
      <c r="C14" s="48" t="n"/>
      <c r="D14" s="48" t="n"/>
      <c r="E14" s="48" t="n"/>
      <c r="F14" s="48" t="n"/>
      <c r="G14" s="48" t="n"/>
      <c r="H14" s="48" t="n"/>
      <c r="I14" s="48" t="n"/>
      <c r="J14" s="48" t="n"/>
      <c r="K14" s="48" t="n"/>
      <c r="L14" s="48" t="n"/>
      <c r="M14" s="48" t="n"/>
      <c r="N14" s="48" t="n"/>
      <c r="O14" s="48" t="n"/>
      <c r="P14" s="48" t="n"/>
      <c r="Q14" s="48" t="n"/>
      <c r="R14" s="48" t="n"/>
      <c r="S14" s="48" t="n"/>
      <c r="T14" s="48" t="n"/>
    </row>
    <row r="15" ht="18" customHeight="1" s="46">
      <c r="A15" s="58" t="inlineStr">
        <is>
          <t>BERICHT</t>
        </is>
      </c>
      <c r="C15" s="48" t="n"/>
      <c r="D15" s="48" t="n"/>
      <c r="E15" s="48" t="n"/>
      <c r="F15" s="48" t="n"/>
      <c r="G15" s="48" t="n"/>
      <c r="H15" s="48" t="n"/>
      <c r="I15" s="48" t="n"/>
      <c r="J15" s="48" t="n"/>
      <c r="K15" s="48" t="n"/>
      <c r="L15" s="48" t="n"/>
      <c r="M15" s="48" t="n"/>
      <c r="N15" s="48" t="n"/>
      <c r="O15" s="48" t="n"/>
      <c r="P15" s="48" t="n"/>
      <c r="Q15" s="48" t="n"/>
      <c r="R15" s="48" t="n"/>
      <c r="S15" s="48" t="n"/>
      <c r="T15" s="48" t="n"/>
    </row>
    <row r="16" ht="15" customHeight="1" s="46">
      <c r="A16" s="59">
        <f>" Stand: "&amp;TEXT(DAY(TODAY()),"00")&amp;"."&amp;TEXT(MONTH(TODAY()),"00")&amp;"."&amp;YEAR(TODAY())</f>
        <v/>
      </c>
      <c r="C16" s="48" t="n"/>
      <c r="D16" s="48" t="n"/>
      <c r="E16" s="48" t="n"/>
      <c r="F16" s="48" t="n"/>
      <c r="G16" s="48" t="n"/>
      <c r="H16" s="48" t="n"/>
      <c r="I16" s="48" t="n"/>
      <c r="J16" s="48" t="n"/>
      <c r="K16" s="48" t="n"/>
      <c r="L16" s="48" t="n"/>
      <c r="M16" s="48" t="n"/>
      <c r="N16" s="48" t="n"/>
      <c r="O16" s="48" t="n"/>
      <c r="P16" s="48" t="n"/>
      <c r="Q16" s="48" t="n"/>
      <c r="R16" s="48" t="n"/>
      <c r="S16" s="48" t="n"/>
      <c r="T16" s="48" t="n"/>
    </row>
    <row r="17" ht="15" customHeight="1" s="46">
      <c r="A17" s="63" t="inlineStr">
        <is>
          <t xml:space="preserve"> Quelle: Review + Verlauf</t>
        </is>
      </c>
      <c r="C17" s="48" t="n"/>
      <c r="D17" s="48" t="n"/>
      <c r="E17" s="48" t="n"/>
      <c r="F17" s="48" t="n"/>
      <c r="G17" s="48" t="n"/>
      <c r="H17" s="48" t="n"/>
      <c r="I17" s="48" t="n"/>
      <c r="J17" s="48" t="n"/>
      <c r="K17" s="48" t="n"/>
      <c r="L17" s="48" t="n"/>
      <c r="M17" s="48" t="n"/>
      <c r="N17" s="48" t="n"/>
      <c r="O17" s="48" t="n"/>
      <c r="P17" s="48" t="n"/>
      <c r="Q17" s="48" t="n"/>
      <c r="R17" s="48" t="n"/>
      <c r="S17" s="48" t="n"/>
      <c r="T17" s="48" t="n"/>
    </row>
    <row r="18" ht="15" customHeight="1" s="46">
      <c r="A18" s="47" t="n"/>
      <c r="B18" s="47" t="n"/>
      <c r="C18" s="48" t="n"/>
      <c r="D18" s="48" t="n"/>
      <c r="E18" s="48" t="n"/>
      <c r="F18" s="48" t="n"/>
      <c r="G18" s="48" t="n"/>
      <c r="H18" s="48" t="n"/>
      <c r="I18" s="48" t="n"/>
      <c r="J18" s="48" t="n"/>
      <c r="K18" s="48" t="n"/>
      <c r="L18" s="48" t="n"/>
      <c r="M18" s="48" t="n"/>
      <c r="N18" s="48" t="n"/>
      <c r="O18" s="48" t="n"/>
      <c r="P18" s="48" t="n"/>
      <c r="Q18" s="48" t="n"/>
      <c r="R18" s="48" t="n"/>
      <c r="S18" s="48" t="n"/>
      <c r="T18" s="48" t="n"/>
    </row>
    <row r="19" ht="15" customHeight="1" s="46">
      <c r="A19" s="47" t="n"/>
      <c r="B19" s="47" t="n"/>
      <c r="C19" s="48" t="n"/>
      <c r="D19" s="48" t="n"/>
      <c r="E19" s="48" t="n"/>
      <c r="F19" s="48" t="n"/>
      <c r="G19" s="48" t="n"/>
      <c r="H19" s="48" t="n"/>
      <c r="I19" s="48" t="n"/>
      <c r="J19" s="48" t="n"/>
      <c r="K19" s="48" t="n"/>
      <c r="L19" s="48" t="n"/>
      <c r="M19" s="48" t="n"/>
      <c r="N19" s="48" t="n"/>
      <c r="O19" s="48" t="n"/>
      <c r="P19" s="48" t="n"/>
      <c r="Q19" s="48" t="n"/>
      <c r="R19" s="48" t="n"/>
      <c r="S19" s="48" t="n"/>
      <c r="T19" s="48" t="n"/>
    </row>
    <row r="20" ht="15" customHeight="1" s="46">
      <c r="A20" s="47" t="n"/>
      <c r="B20" s="47" t="n"/>
      <c r="C20" s="48" t="n"/>
      <c r="D20" s="48" t="n"/>
      <c r="E20" s="48" t="n"/>
      <c r="F20" s="48" t="n"/>
      <c r="G20" s="48" t="n"/>
      <c r="H20" s="48" t="n"/>
      <c r="I20" s="48" t="n"/>
      <c r="J20" s="48" t="n"/>
      <c r="K20" s="48" t="n"/>
      <c r="L20" s="48" t="n"/>
      <c r="M20" s="48" t="n"/>
      <c r="N20" s="48" t="n"/>
      <c r="O20" s="48" t="n"/>
      <c r="P20" s="48" t="n"/>
      <c r="Q20" s="48" t="n"/>
      <c r="R20" s="48" t="n"/>
      <c r="S20" s="48" t="n"/>
      <c r="T20" s="48" t="n"/>
    </row>
    <row r="21" ht="15" customHeight="1" s="46">
      <c r="A21" s="47" t="n"/>
      <c r="B21" s="47" t="n"/>
      <c r="C21" s="48" t="n"/>
      <c r="D21" s="48" t="n"/>
      <c r="E21" s="48" t="n"/>
      <c r="F21" s="48" t="n"/>
      <c r="G21" s="48" t="n"/>
      <c r="H21" s="48" t="n"/>
      <c r="I21" s="48" t="n"/>
      <c r="J21" s="48" t="n"/>
      <c r="K21" s="48" t="n"/>
      <c r="L21" s="48" t="n"/>
      <c r="M21" s="48" t="n"/>
      <c r="N21" s="48" t="n"/>
      <c r="O21" s="48" t="n"/>
      <c r="P21" s="48" t="n"/>
      <c r="Q21" s="48" t="n"/>
      <c r="R21" s="48" t="n"/>
      <c r="S21" s="48" t="n"/>
      <c r="T21" s="48" t="n"/>
    </row>
    <row r="22" ht="15" customHeight="1" s="46">
      <c r="A22" s="47" t="n"/>
      <c r="B22" s="47" t="n"/>
      <c r="C22" s="48" t="n"/>
      <c r="D22" s="48" t="n"/>
      <c r="E22" s="48" t="n"/>
      <c r="F22" s="48" t="n"/>
      <c r="G22" s="48" t="n"/>
      <c r="H22" s="48" t="n"/>
      <c r="I22" s="48" t="n"/>
      <c r="J22" s="48" t="n"/>
      <c r="K22" s="48" t="n"/>
      <c r="L22" s="48" t="n"/>
      <c r="M22" s="48" t="n"/>
      <c r="N22" s="48" t="n"/>
      <c r="O22" s="48" t="n"/>
      <c r="P22" s="48" t="n"/>
      <c r="Q22" s="48" t="n"/>
      <c r="R22" s="48" t="n"/>
      <c r="S22" s="48" t="n"/>
      <c r="T22" s="48" t="n"/>
    </row>
    <row r="23" ht="15" customHeight="1" s="46">
      <c r="A23" s="47" t="n"/>
      <c r="B23" s="47" t="n"/>
      <c r="C23" s="48" t="n"/>
      <c r="D23" s="48" t="n"/>
      <c r="E23" s="48" t="n"/>
      <c r="F23" s="48" t="n"/>
      <c r="G23" s="48" t="n"/>
      <c r="H23" s="48" t="n"/>
      <c r="I23" s="48" t="n"/>
      <c r="J23" s="48" t="n"/>
      <c r="K23" s="48" t="n"/>
      <c r="L23" s="48" t="n"/>
      <c r="M23" s="48" t="n"/>
      <c r="N23" s="48" t="n"/>
      <c r="O23" s="48" t="n"/>
      <c r="P23" s="48" t="n"/>
      <c r="Q23" s="48" t="n"/>
      <c r="R23" s="48" t="n"/>
      <c r="S23" s="48" t="n"/>
      <c r="T23" s="48" t="n"/>
    </row>
    <row r="24" ht="15" customHeight="1" s="46">
      <c r="A24" s="47" t="n"/>
      <c r="B24" s="47" t="n"/>
      <c r="C24" s="48" t="n"/>
      <c r="D24" s="48" t="n"/>
      <c r="E24" s="48" t="n"/>
      <c r="F24" s="48" t="n"/>
      <c r="G24" s="48" t="n"/>
      <c r="H24" s="48" t="n"/>
      <c r="I24" s="48" t="n"/>
      <c r="J24" s="48" t="n"/>
      <c r="K24" s="48" t="n"/>
      <c r="L24" s="48" t="n"/>
      <c r="M24" s="48" t="n"/>
      <c r="N24" s="48" t="n"/>
      <c r="O24" s="48" t="n"/>
      <c r="P24" s="48" t="n"/>
      <c r="Q24" s="48" t="n"/>
      <c r="R24" s="48" t="n"/>
      <c r="S24" s="48" t="n"/>
      <c r="T24" s="48" t="n"/>
    </row>
    <row r="25" ht="15" customHeight="1" s="46">
      <c r="A25" s="47" t="n"/>
      <c r="B25" s="47" t="n"/>
      <c r="C25" s="48" t="n"/>
      <c r="D25" s="48" t="n"/>
      <c r="E25" s="48" t="n"/>
      <c r="F25" s="48" t="n"/>
      <c r="G25" s="48" t="n"/>
      <c r="H25" s="48" t="n"/>
      <c r="I25" s="48" t="n"/>
      <c r="J25" s="48" t="n"/>
      <c r="K25" s="48" t="n"/>
      <c r="L25" s="48" t="n"/>
      <c r="M25" s="48" t="n"/>
      <c r="N25" s="48" t="n"/>
      <c r="O25" s="48" t="n"/>
      <c r="P25" s="48" t="n"/>
      <c r="Q25" s="48" t="n"/>
      <c r="R25" s="48" t="n"/>
      <c r="S25" s="48" t="n"/>
      <c r="T25" s="48" t="n"/>
    </row>
    <row r="26" ht="15" customHeight="1" s="46">
      <c r="A26" s="47" t="n"/>
      <c r="B26" s="47" t="n"/>
      <c r="C26" s="48" t="n"/>
      <c r="D26" s="48" t="n"/>
      <c r="E26" s="48" t="n"/>
      <c r="F26" s="48" t="n"/>
      <c r="G26" s="48" t="n"/>
      <c r="H26" s="48" t="n"/>
      <c r="I26" s="48" t="n"/>
      <c r="J26" s="48" t="n"/>
      <c r="K26" s="48" t="n"/>
      <c r="L26" s="48" t="n"/>
      <c r="M26" s="48" t="n"/>
      <c r="N26" s="48" t="n"/>
      <c r="O26" s="48" t="n"/>
      <c r="P26" s="48" t="n"/>
      <c r="Q26" s="48" t="n"/>
      <c r="R26" s="48" t="n"/>
      <c r="S26" s="48" t="n"/>
      <c r="T26" s="48" t="n"/>
    </row>
    <row r="27" ht="15" customHeight="1" s="46">
      <c r="A27" s="47" t="n"/>
      <c r="B27" s="47" t="n"/>
      <c r="C27" s="48" t="n"/>
      <c r="D27" s="48" t="n"/>
      <c r="E27" s="48" t="n"/>
      <c r="F27" s="48" t="n"/>
      <c r="G27" s="48" t="n"/>
      <c r="H27" s="48" t="n"/>
      <c r="I27" s="48" t="n"/>
      <c r="J27" s="48" t="n"/>
      <c r="K27" s="48" t="n"/>
      <c r="L27" s="48" t="n"/>
      <c r="M27" s="48" t="n"/>
      <c r="N27" s="48" t="n"/>
      <c r="O27" s="48" t="n"/>
      <c r="P27" s="48" t="n"/>
      <c r="Q27" s="48" t="n"/>
      <c r="R27" s="48" t="n"/>
      <c r="S27" s="48" t="n"/>
      <c r="T27" s="48" t="n"/>
    </row>
    <row r="28" ht="15" customHeight="1" s="46">
      <c r="A28" s="47" t="n"/>
      <c r="B28" s="47" t="n"/>
      <c r="C28" s="48" t="n"/>
      <c r="D28" s="48" t="n"/>
      <c r="E28" s="48" t="n"/>
      <c r="F28" s="48" t="n"/>
      <c r="G28" s="48" t="n"/>
      <c r="H28" s="48" t="n"/>
      <c r="I28" s="48" t="n"/>
      <c r="J28" s="48" t="n"/>
      <c r="K28" s="48" t="n"/>
      <c r="L28" s="48" t="n"/>
      <c r="M28" s="48" t="n"/>
      <c r="N28" s="48" t="n"/>
      <c r="O28" s="48" t="n"/>
      <c r="P28" s="48" t="n"/>
      <c r="Q28" s="48" t="n"/>
      <c r="R28" s="48" t="n"/>
      <c r="S28" s="48" t="n"/>
      <c r="T28" s="48" t="n"/>
    </row>
    <row r="29" ht="15" customHeight="1" s="46">
      <c r="A29" s="47" t="n"/>
      <c r="B29" s="47" t="n"/>
      <c r="C29" s="48" t="n"/>
      <c r="D29" s="48" t="n"/>
      <c r="E29" s="48" t="n"/>
      <c r="F29" s="48" t="n"/>
      <c r="G29" s="48" t="n"/>
      <c r="H29" s="48" t="n"/>
      <c r="I29" s="48" t="n"/>
      <c r="J29" s="48" t="n"/>
      <c r="K29" s="48" t="n"/>
      <c r="L29" s="48" t="n"/>
      <c r="M29" s="48" t="n"/>
      <c r="N29" s="48" t="n"/>
      <c r="O29" s="48" t="n"/>
      <c r="P29" s="48" t="n"/>
      <c r="Q29" s="48" t="n"/>
      <c r="R29" s="48" t="n"/>
      <c r="S29" s="48" t="n"/>
      <c r="T29" s="48" t="n"/>
    </row>
    <row r="30" ht="15" customHeight="1" s="46">
      <c r="A30" s="47" t="n"/>
      <c r="B30" s="47" t="n"/>
      <c r="C30" s="48" t="n"/>
      <c r="D30" s="48" t="n"/>
      <c r="E30" s="48" t="n"/>
      <c r="F30" s="48" t="n"/>
      <c r="G30" s="48" t="n"/>
      <c r="H30" s="48" t="n"/>
      <c r="I30" s="48" t="n"/>
      <c r="J30" s="48" t="n"/>
      <c r="K30" s="48" t="n"/>
      <c r="L30" s="48" t="n"/>
      <c r="M30" s="48" t="n"/>
      <c r="N30" s="48" t="n"/>
      <c r="O30" s="48" t="n"/>
      <c r="P30" s="48" t="n"/>
      <c r="Q30" s="48" t="n"/>
      <c r="R30" s="48" t="n"/>
      <c r="S30" s="48" t="n"/>
      <c r="T30" s="48" t="n"/>
    </row>
    <row r="31" ht="15" customHeight="1" s="46">
      <c r="A31" s="47" t="n"/>
      <c r="B31" s="47" t="n"/>
      <c r="C31" s="48" t="n"/>
      <c r="D31" s="48" t="n"/>
      <c r="E31" s="48" t="n"/>
      <c r="F31" s="48" t="n"/>
      <c r="G31" s="48" t="n"/>
      <c r="H31" s="48" t="n"/>
      <c r="I31" s="48" t="n"/>
      <c r="J31" s="48" t="n"/>
      <c r="K31" s="48" t="n"/>
      <c r="L31" s="48" t="n"/>
      <c r="M31" s="48" t="n"/>
      <c r="N31" s="48" t="n"/>
      <c r="O31" s="48" t="n"/>
      <c r="P31" s="48" t="n"/>
      <c r="Q31" s="48" t="n"/>
      <c r="R31" s="48" t="n"/>
      <c r="S31" s="48" t="n"/>
      <c r="T31" s="48" t="n"/>
    </row>
    <row r="32" ht="15" customHeight="1" s="46">
      <c r="A32" s="47" t="n"/>
      <c r="B32" s="47" t="n"/>
      <c r="C32" s="48" t="n"/>
      <c r="D32" s="48" t="n"/>
      <c r="E32" s="48" t="n"/>
      <c r="F32" s="48" t="n"/>
      <c r="G32" s="48" t="n"/>
      <c r="H32" s="48" t="n"/>
      <c r="I32" s="48" t="n"/>
      <c r="J32" s="48" t="n"/>
      <c r="K32" s="48" t="n"/>
      <c r="L32" s="48" t="n"/>
      <c r="M32" s="48" t="n"/>
      <c r="N32" s="48" t="n"/>
      <c r="O32" s="48" t="n"/>
      <c r="P32" s="48" t="n"/>
      <c r="Q32" s="48" t="n"/>
      <c r="R32" s="48" t="n"/>
      <c r="S32" s="48" t="n"/>
      <c r="T32" s="48" t="n"/>
    </row>
    <row r="33" ht="15" customHeight="1" s="46">
      <c r="A33" s="47" t="n"/>
      <c r="B33" s="47" t="n"/>
      <c r="C33" s="48" t="n"/>
      <c r="D33" s="48" t="n"/>
      <c r="E33" s="48" t="n"/>
      <c r="F33" s="48" t="n"/>
      <c r="G33" s="48" t="n"/>
      <c r="H33" s="48" t="n"/>
      <c r="I33" s="48" t="n"/>
      <c r="J33" s="48" t="n"/>
      <c r="K33" s="48" t="n"/>
      <c r="L33" s="48" t="n"/>
      <c r="M33" s="48" t="n"/>
      <c r="N33" s="48" t="n"/>
      <c r="O33" s="48" t="n"/>
      <c r="P33" s="48" t="n"/>
      <c r="Q33" s="48" t="n"/>
      <c r="R33" s="48" t="n"/>
      <c r="S33" s="48" t="n"/>
      <c r="T33" s="48" t="n"/>
    </row>
    <row r="34" ht="15" customHeight="1" s="46">
      <c r="A34" s="47" t="n"/>
      <c r="B34" s="47" t="n"/>
      <c r="C34" s="48" t="n"/>
      <c r="D34" s="48" t="n"/>
      <c r="E34" s="48" t="n"/>
      <c r="F34" s="48" t="n"/>
      <c r="G34" s="48" t="n"/>
      <c r="H34" s="48" t="n"/>
      <c r="I34" s="48" t="n"/>
      <c r="J34" s="48" t="n"/>
      <c r="K34" s="48" t="n"/>
      <c r="L34" s="48" t="n"/>
      <c r="M34" s="48" t="n"/>
      <c r="N34" s="48" t="n"/>
      <c r="O34" s="48" t="n"/>
      <c r="P34" s="48" t="n"/>
      <c r="Q34" s="48" t="n"/>
      <c r="R34" s="48" t="n"/>
      <c r="S34" s="48" t="n"/>
      <c r="T34" s="48" t="n"/>
    </row>
    <row r="35" ht="15" customHeight="1" s="46">
      <c r="A35" s="47" t="n"/>
      <c r="B35" s="47" t="n"/>
      <c r="C35" s="48" t="n"/>
      <c r="D35" s="48" t="n"/>
      <c r="E35" s="48" t="n"/>
      <c r="F35" s="48" t="n"/>
      <c r="G35" s="48" t="n"/>
      <c r="H35" s="48" t="n"/>
      <c r="I35" s="48" t="n"/>
      <c r="J35" s="48" t="n"/>
      <c r="K35" s="48" t="n"/>
      <c r="L35" s="48" t="n"/>
      <c r="M35" s="48" t="n"/>
      <c r="N35" s="48" t="n"/>
      <c r="O35" s="48" t="n"/>
      <c r="P35" s="48" t="n"/>
      <c r="Q35" s="48" t="n"/>
      <c r="R35" s="48" t="n"/>
      <c r="S35" s="48" t="n"/>
      <c r="T35" s="48" t="n"/>
    </row>
    <row r="36" ht="15" customHeight="1" s="46">
      <c r="A36" s="47" t="n"/>
      <c r="B36" s="47" t="n"/>
      <c r="C36" s="48" t="n"/>
      <c r="D36" s="48" t="n"/>
      <c r="E36" s="48" t="n"/>
      <c r="F36" s="48" t="n"/>
      <c r="G36" s="48" t="n"/>
      <c r="H36" s="48" t="n"/>
      <c r="I36" s="48" t="n"/>
      <c r="J36" s="48" t="n"/>
      <c r="K36" s="48" t="n"/>
      <c r="L36" s="48" t="n"/>
      <c r="M36" s="48" t="n"/>
      <c r="N36" s="48" t="n"/>
      <c r="O36" s="48" t="n"/>
      <c r="P36" s="48" t="n"/>
      <c r="Q36" s="48" t="n"/>
      <c r="R36" s="48" t="n"/>
      <c r="S36" s="48" t="n"/>
      <c r="T36" s="48" t="n"/>
    </row>
    <row r="37" ht="15" customHeight="1" s="46">
      <c r="A37" s="47" t="n"/>
      <c r="B37" s="47" t="n"/>
      <c r="C37" s="48" t="n"/>
      <c r="D37" s="48" t="n"/>
      <c r="E37" s="48" t="n"/>
      <c r="F37" s="48" t="n"/>
      <c r="G37" s="48" t="n"/>
      <c r="H37" s="48" t="n"/>
      <c r="I37" s="48" t="n"/>
      <c r="J37" s="48" t="n"/>
      <c r="K37" s="48" t="n"/>
      <c r="L37" s="48" t="n"/>
      <c r="M37" s="48" t="n"/>
      <c r="N37" s="48" t="n"/>
      <c r="O37" s="48" t="n"/>
      <c r="P37" s="48" t="n"/>
      <c r="Q37" s="48" t="n"/>
      <c r="R37" s="48" t="n"/>
      <c r="S37" s="48" t="n"/>
      <c r="T37" s="48" t="n"/>
    </row>
    <row r="38" ht="15" customHeight="1" s="46">
      <c r="A38" s="47" t="n"/>
      <c r="B38" s="47" t="n"/>
      <c r="C38" s="48" t="n"/>
      <c r="D38" s="48" t="n"/>
      <c r="E38" s="48" t="n"/>
      <c r="F38" s="48" t="n"/>
      <c r="G38" s="48" t="n"/>
      <c r="H38" s="48" t="n"/>
      <c r="I38" s="48" t="n"/>
      <c r="J38" s="48" t="n"/>
      <c r="K38" s="48" t="n"/>
      <c r="L38" s="48" t="n"/>
      <c r="M38" s="48" t="n"/>
      <c r="N38" s="48" t="n"/>
      <c r="O38" s="48" t="n"/>
      <c r="P38" s="48" t="n"/>
      <c r="Q38" s="48" t="n"/>
      <c r="R38" s="48" t="n"/>
      <c r="S38" s="48" t="n"/>
      <c r="T38" s="48" t="n"/>
    </row>
    <row r="39" ht="15" customHeight="1" s="46">
      <c r="A39" s="47" t="n"/>
      <c r="B39" s="47" t="n"/>
      <c r="C39" s="48" t="n"/>
      <c r="D39" s="48" t="n"/>
      <c r="E39" s="48" t="n"/>
      <c r="F39" s="48" t="n"/>
      <c r="G39" s="48" t="n"/>
      <c r="H39" s="48" t="n"/>
      <c r="I39" s="48" t="n"/>
      <c r="J39" s="48" t="n"/>
      <c r="K39" s="48" t="n"/>
      <c r="L39" s="48" t="n"/>
      <c r="M39" s="48" t="n"/>
      <c r="N39" s="48" t="n"/>
      <c r="O39" s="48" t="n"/>
      <c r="P39" s="48" t="n"/>
      <c r="Q39" s="48" t="n"/>
      <c r="R39" s="48" t="n"/>
      <c r="S39" s="48" t="n"/>
      <c r="T39" s="48" t="n"/>
    </row>
    <row r="40" ht="15" customHeight="1" s="46">
      <c r="A40" s="47" t="n"/>
      <c r="B40" s="47" t="n"/>
      <c r="C40" s="48" t="n"/>
      <c r="D40" s="48" t="n"/>
      <c r="E40" s="48" t="n"/>
      <c r="F40" s="48" t="n"/>
      <c r="G40" s="48" t="n"/>
      <c r="H40" s="48" t="n"/>
      <c r="I40" s="48" t="n"/>
      <c r="J40" s="48" t="n"/>
      <c r="K40" s="48" t="n"/>
      <c r="L40" s="48" t="n"/>
      <c r="M40" s="48" t="n"/>
      <c r="N40" s="48" t="n"/>
      <c r="O40" s="48" t="n"/>
      <c r="P40" s="48" t="n"/>
      <c r="Q40" s="48" t="n"/>
      <c r="R40" s="48" t="n"/>
      <c r="S40" s="48" t="n"/>
      <c r="T40" s="48" t="n"/>
    </row>
    <row r="41" ht="15" customHeight="1" s="46">
      <c r="A41" s="47" t="n"/>
      <c r="B41" s="47" t="n"/>
      <c r="C41" s="48" t="n"/>
      <c r="D41" s="48" t="n"/>
      <c r="E41" s="48" t="n"/>
      <c r="F41" s="48" t="n"/>
      <c r="G41" s="48" t="n"/>
      <c r="H41" s="48" t="n"/>
      <c r="I41" s="48" t="n"/>
      <c r="J41" s="48" t="n"/>
      <c r="K41" s="48" t="n"/>
      <c r="L41" s="48" t="n"/>
      <c r="M41" s="48" t="n"/>
      <c r="N41" s="48" t="n"/>
      <c r="O41" s="48" t="n"/>
      <c r="P41" s="48" t="n"/>
      <c r="Q41" s="48" t="n"/>
      <c r="R41" s="48" t="n"/>
      <c r="S41" s="48" t="n"/>
      <c r="T41" s="48" t="n"/>
    </row>
    <row r="42" ht="15" customHeight="1" s="46">
      <c r="A42" s="47" t="n"/>
      <c r="B42" s="47" t="n"/>
      <c r="C42" s="48" t="n"/>
      <c r="D42" s="48" t="n"/>
      <c r="E42" s="48" t="n"/>
      <c r="F42" s="48" t="n"/>
      <c r="G42" s="48" t="n"/>
      <c r="H42" s="48" t="n"/>
      <c r="I42" s="48" t="n"/>
      <c r="J42" s="48" t="n"/>
      <c r="K42" s="48" t="n"/>
      <c r="L42" s="48" t="n"/>
      <c r="M42" s="48" t="n"/>
      <c r="N42" s="48" t="n"/>
      <c r="O42" s="48" t="n"/>
      <c r="P42" s="48" t="n"/>
      <c r="Q42" s="48" t="n"/>
      <c r="R42" s="48" t="n"/>
      <c r="S42" s="48" t="n"/>
      <c r="T42" s="48" t="n"/>
    </row>
    <row r="43" ht="15" customHeight="1" s="46">
      <c r="A43" s="47" t="n"/>
      <c r="B43" s="47" t="n"/>
      <c r="C43" s="48" t="n"/>
      <c r="D43" s="48" t="n"/>
      <c r="E43" s="48" t="n"/>
      <c r="F43" s="48" t="n"/>
      <c r="G43" s="48" t="n"/>
      <c r="H43" s="48" t="n"/>
      <c r="I43" s="48" t="n"/>
      <c r="J43" s="48" t="n"/>
      <c r="K43" s="48" t="n"/>
      <c r="L43" s="48" t="n"/>
      <c r="M43" s="48" t="n"/>
      <c r="N43" s="48" t="n"/>
      <c r="O43" s="48" t="n"/>
      <c r="P43" s="48" t="n"/>
      <c r="Q43" s="48" t="n"/>
      <c r="R43" s="48" t="n"/>
      <c r="S43" s="48" t="n"/>
      <c r="T43" s="48" t="n"/>
    </row>
    <row r="44" ht="15" customHeight="1" s="46">
      <c r="A44" s="47" t="n"/>
      <c r="B44" s="47" t="n"/>
      <c r="C44" s="48" t="n"/>
      <c r="D44" s="48" t="n"/>
      <c r="E44" s="48" t="n"/>
      <c r="F44" s="48" t="n"/>
      <c r="G44" s="48" t="n"/>
      <c r="H44" s="48" t="n"/>
      <c r="I44" s="48" t="n"/>
      <c r="J44" s="48" t="n"/>
      <c r="K44" s="48" t="n"/>
      <c r="L44" s="48" t="n"/>
      <c r="M44" s="48" t="n"/>
      <c r="N44" s="48" t="n"/>
      <c r="O44" s="48" t="n"/>
      <c r="P44" s="48" t="n"/>
      <c r="Q44" s="48" t="n"/>
      <c r="R44" s="48" t="n"/>
      <c r="S44" s="48" t="n"/>
      <c r="T44" s="48" t="n"/>
    </row>
    <row r="45" ht="15" customHeight="1" s="46">
      <c r="A45" s="47" t="n"/>
      <c r="B45" s="47" t="n"/>
      <c r="C45" s="48" t="n"/>
      <c r="D45" s="48" t="n"/>
      <c r="E45" s="48" t="n"/>
      <c r="F45" s="48" t="n"/>
      <c r="G45" s="48" t="n"/>
      <c r="H45" s="48" t="n"/>
      <c r="I45" s="48" t="n"/>
      <c r="J45" s="48" t="n"/>
      <c r="K45" s="48" t="n"/>
      <c r="L45" s="48" t="n"/>
      <c r="M45" s="48" t="n"/>
      <c r="N45" s="48" t="n"/>
      <c r="O45" s="48" t="n"/>
      <c r="P45" s="48" t="n"/>
      <c r="Q45" s="48" t="n"/>
      <c r="R45" s="48" t="n"/>
      <c r="S45" s="48" t="n"/>
      <c r="T45" s="48" t="n"/>
    </row>
    <row r="46" ht="15" customHeight="1" s="46">
      <c r="A46" s="47" t="n"/>
      <c r="B46" s="47" t="n"/>
      <c r="C46" s="48" t="n"/>
      <c r="D46" s="48" t="n"/>
      <c r="E46" s="48" t="n"/>
      <c r="F46" s="48" t="n"/>
      <c r="G46" s="48" t="n"/>
      <c r="H46" s="48" t="n"/>
      <c r="I46" s="48" t="n"/>
      <c r="J46" s="48" t="n"/>
      <c r="K46" s="48" t="n"/>
      <c r="L46" s="48" t="n"/>
      <c r="M46" s="48" t="n"/>
      <c r="N46" s="48" t="n"/>
      <c r="O46" s="48" t="n"/>
      <c r="P46" s="48" t="n"/>
      <c r="Q46" s="48" t="n"/>
      <c r="R46" s="48" t="n"/>
      <c r="S46" s="48" t="n"/>
      <c r="T46" s="48" t="n"/>
    </row>
    <row r="47" ht="15" customHeight="1" s="46">
      <c r="A47" s="83" t="inlineStr">
        <is>
          <t>WIR. SIND. IMMOBILIEN!</t>
        </is>
      </c>
      <c r="C47" s="48" t="n"/>
      <c r="D47" s="48" t="n"/>
      <c r="E47" s="48" t="n"/>
      <c r="F47" s="48" t="n"/>
      <c r="G47" s="48" t="n"/>
      <c r="H47" s="48" t="n"/>
      <c r="I47" s="48" t="n"/>
      <c r="J47" s="48" t="n"/>
      <c r="K47" s="48" t="n"/>
      <c r="L47" s="48" t="n"/>
      <c r="M47" s="48" t="n"/>
      <c r="N47" s="48" t="n"/>
      <c r="O47" s="48" t="n"/>
      <c r="P47" s="48" t="n"/>
      <c r="Q47" s="48" t="n"/>
      <c r="R47" s="48" t="n"/>
      <c r="S47" s="48" t="n"/>
      <c r="T47" s="48" t="n"/>
    </row>
    <row r="48" ht="15" customHeight="1" s="46">
      <c r="A48" s="84" t="inlineStr">
        <is>
          <t>www.neg.ag</t>
        </is>
      </c>
      <c r="C48" s="48" t="n"/>
      <c r="D48" s="48" t="n"/>
      <c r="E48" s="48" t="n"/>
      <c r="F48" s="48" t="n"/>
      <c r="G48" s="48" t="n"/>
      <c r="H48" s="48" t="n"/>
      <c r="I48" s="48" t="n"/>
      <c r="J48" s="48" t="n"/>
      <c r="K48" s="48" t="n"/>
      <c r="L48" s="48" t="n"/>
      <c r="M48" s="48" t="n"/>
      <c r="N48" s="48" t="n"/>
      <c r="O48" s="48" t="n"/>
      <c r="P48" s="48" t="n"/>
      <c r="Q48" s="48" t="n"/>
      <c r="R48" s="48" t="n"/>
      <c r="S48" s="48" t="n"/>
      <c r="T48" s="48" t="n"/>
    </row>
    <row r="49" ht="15" customHeight="1" s="46">
      <c r="A49" s="47" t="n"/>
      <c r="B49" s="47" t="n"/>
      <c r="C49" s="48" t="n"/>
      <c r="D49" s="48" t="n"/>
      <c r="E49" s="48" t="n"/>
      <c r="F49" s="48" t="n"/>
      <c r="G49" s="48" t="n"/>
      <c r="H49" s="48" t="n"/>
      <c r="I49" s="48" t="n"/>
      <c r="J49" s="48" t="n"/>
      <c r="K49" s="48" t="n"/>
      <c r="L49" s="48" t="n"/>
      <c r="M49" s="48" t="n"/>
      <c r="N49" s="48" t="n"/>
      <c r="O49" s="48" t="n"/>
      <c r="P49" s="48" t="n"/>
      <c r="Q49" s="48" t="n"/>
      <c r="R49" s="48" t="n"/>
      <c r="S49" s="48" t="n"/>
      <c r="T49" s="48" t="n"/>
    </row>
    <row r="50" ht="15" customHeight="1" s="46">
      <c r="A50" s="47" t="n"/>
      <c r="B50" s="47" t="n"/>
      <c r="C50" s="48" t="n"/>
      <c r="D50" s="48" t="n"/>
      <c r="E50" s="48" t="n"/>
      <c r="F50" s="48" t="n"/>
      <c r="G50" s="48" t="n"/>
      <c r="H50" s="48" t="n"/>
      <c r="I50" s="48" t="n"/>
      <c r="J50" s="48" t="n"/>
      <c r="K50" s="48" t="n"/>
      <c r="L50" s="48" t="n"/>
      <c r="M50" s="48" t="n"/>
      <c r="N50" s="48" t="n"/>
      <c r="O50" s="48" t="n"/>
      <c r="P50" s="48" t="n"/>
      <c r="Q50" s="48" t="n"/>
      <c r="R50" s="48" t="n"/>
      <c r="S50" s="48" t="n"/>
      <c r="T50" s="48" t="n"/>
    </row>
  </sheetData>
  <mergeCells count="20">
    <mergeCell ref="A48:B48"/>
    <mergeCell ref="A15:B15"/>
    <mergeCell ref="A11:B11"/>
    <mergeCell ref="A6:B6"/>
    <mergeCell ref="D7:F9"/>
    <mergeCell ref="A16:B16"/>
    <mergeCell ref="D2:K2"/>
    <mergeCell ref="H7:J9"/>
    <mergeCell ref="P7:R9"/>
    <mergeCell ref="L6:N6"/>
    <mergeCell ref="A12:B12"/>
    <mergeCell ref="A47:B47"/>
    <mergeCell ref="A17:B17"/>
    <mergeCell ref="D3:K3"/>
    <mergeCell ref="A10:B10"/>
    <mergeCell ref="L7:N9"/>
    <mergeCell ref="A9:B9"/>
    <mergeCell ref="D6:F6"/>
    <mergeCell ref="P6:R6"/>
    <mergeCell ref="H6:J6"/>
  </mergeCells>
  <dataValidations count="1">
    <dataValidation sqref="A11" showDropDown="0" showInputMessage="0" showErrorMessage="0" allowBlank="1" type="list" errorStyle="stop" operator="between">
      <formula1>GesListe</formula1>
      <formula2>0</formula2>
    </dataValidation>
  </dataValidations>
  <printOptions horizontalCentered="0" verticalCentered="0" headings="0" gridLines="0" gridLinesSet="1"/>
  <pageMargins left="0.75" right="0.75" top="1" bottom="1" header="0.511811023622047" footer="0.511811023622047"/>
  <pageSetup orientation="portrait" paperSize="9" scale="100" fitToHeight="1" fitToWidth="1" pageOrder="downThenOver" blackAndWhite="0" draft="0" horizontalDpi="300" verticalDpi="300" copies="1"/>
  <drawing xmlns:r="http://schemas.openxmlformats.org/officeDocument/2006/relationships" r:id="rId1"/>
</worksheet>
</file>

<file path=xl/worksheets/sheet3.xml><?xml version="1.0" encoding="utf-8"?>
<worksheet xmlns="http://schemas.openxmlformats.org/spreadsheetml/2006/main">
  <sheetPr filterMode="0">
    <outlinePr summaryBelow="1" summaryRight="1"/>
    <pageSetUpPr fitToPage="0"/>
  </sheetPr>
  <dimension ref="A1:J200"/>
  <sheetViews>
    <sheetView showFormulas="0" showGridLines="0" showRowColHeaders="1" showZeros="1" rightToLeft="0" tabSelected="0" showOutlineSymbols="1" defaultGridColor="1" view="normal" topLeftCell="A1" colorId="64" zoomScale="100" zoomScaleNormal="100" zoomScalePageLayoutView="100" workbookViewId="0">
      <pane xSplit="0" ySplit="4" topLeftCell="A5" activePane="bottomLeft" state="frozen"/>
      <selection pane="topLeft" activeCell="A1" activeCellId="0" sqref="A1"/>
      <selection pane="bottomLeft" activeCell="A1" activeCellId="0" sqref="A1"/>
    </sheetView>
  </sheetViews>
  <sheetFormatPr baseColWidth="8" defaultColWidth="8.6796875" defaultRowHeight="15" customHeight="0" zeroHeight="0" outlineLevelRow="0"/>
  <cols>
    <col width="15" customWidth="1" style="45" min="1" max="1"/>
    <col width="22" customWidth="1" style="45" min="2" max="2"/>
    <col width="40" customWidth="1" style="45" min="3" max="3"/>
    <col width="28" customWidth="1" style="45" min="4" max="4"/>
    <col width="24" customWidth="1" style="45" min="5" max="6"/>
    <col width="15" customWidth="1" style="45" min="7" max="7"/>
    <col width="18" customWidth="1" style="45" min="8" max="9"/>
    <col width="12" customWidth="1" style="45" min="10" max="10"/>
  </cols>
  <sheetData>
    <row r="1" ht="21.75" customHeight="1" s="46">
      <c r="A1" s="47" t="n"/>
      <c r="B1" s="47" t="n"/>
      <c r="C1" s="85" t="inlineStr">
        <is>
          <t>Offen · Zu prüfen</t>
        </is>
      </c>
      <c r="I1" s="47" t="n"/>
    </row>
    <row r="2" ht="19.5" customHeight="1" s="46">
      <c r="A2" s="47" t="n"/>
      <c r="B2" s="47" t="n"/>
      <c r="I2" s="47" t="n"/>
    </row>
    <row r="3" ht="15.75" customHeight="1" s="46">
      <c r="A3" s="47" t="n"/>
      <c r="B3" s="47" t="n"/>
      <c r="C3" s="86" t="inlineStr">
        <is>
          <t>Von der KI vorgeschlagen · von Huy zu prüfen und freizugeben</t>
        </is>
      </c>
      <c r="D3" s="47" t="n"/>
      <c r="E3" s="47" t="n"/>
      <c r="F3" s="47" t="n"/>
      <c r="G3" s="47" t="n"/>
      <c r="H3" s="47" t="n"/>
      <c r="I3" s="47" t="n"/>
    </row>
    <row r="4" ht="21.75" customHeight="1" s="46">
      <c r="A4" s="87" t="inlineStr">
        <is>
          <t>Dok-Nr.</t>
        </is>
      </c>
      <c r="B4" s="87" t="inlineStr">
        <is>
          <t>Datei (Original)</t>
        </is>
      </c>
      <c r="C4" s="87" t="inlineStr">
        <is>
          <t>Zusammenfassung</t>
        </is>
      </c>
      <c r="D4" s="87" t="inlineStr">
        <is>
          <t>KI-Vorschlag Name</t>
        </is>
      </c>
      <c r="E4" s="87" t="inlineStr">
        <is>
          <t>KI-Vorschlag Ordner</t>
        </is>
      </c>
      <c r="F4" s="87" t="inlineStr">
        <is>
          <t>Korrektur-Ordner</t>
        </is>
      </c>
      <c r="G4" s="87" t="inlineStr">
        <is>
          <t>Freigabe</t>
        </is>
      </c>
      <c r="H4" s="87" t="inlineStr">
        <is>
          <t>Anmerkungen</t>
        </is>
      </c>
      <c r="I4" s="87" t="inlineStr">
        <is>
          <t>Gesellschaft</t>
        </is>
      </c>
      <c r="J4" s="87" t="inlineStr">
        <is>
          <t>Konfidenz</t>
        </is>
      </c>
    </row>
    <row r="5" ht="15" customHeight="1" s="46">
      <c r="A5" s="45" t="inlineStr">
        <is>
          <t>DOC-2026-0001</t>
        </is>
      </c>
      <c r="B5" s="45" t="inlineStr">
        <is>
          <t>scan_0881.pdf</t>
        </is>
      </c>
      <c r="C5" s="45" t="inlineStr">
        <is>
          <t>Rechnung Wasserwerke Leipzig 234,50 EUR</t>
        </is>
      </c>
      <c r="D5" s="45" t="inlineStr">
        <is>
          <t>2026-06-18 - B69 - Rechnung Wasserwerke Leipzig</t>
        </is>
      </c>
      <c r="E5" s="45" t="inlineStr">
        <is>
          <t>Vertraege_Bescheide/Rechnungen</t>
        </is>
      </c>
      <c r="G5" s="45" t="inlineStr">
        <is>
          <t>Offen</t>
        </is>
      </c>
      <c r="I5" s="45" t="inlineStr">
        <is>
          <t>NEG AG</t>
        </is>
      </c>
      <c r="J5" s="45" t="n">
        <v>72</v>
      </c>
    </row>
    <row r="6" ht="15" customHeight="1" s="46">
      <c r="A6" s="45" t="inlineStr">
        <is>
          <t>DOC-2026-0002</t>
        </is>
      </c>
      <c r="B6" s="45" t="inlineStr">
        <is>
          <t>DJI_0421.jpg</t>
        </is>
      </c>
      <c r="C6" s="45" t="inlineStr">
        <is>
          <t>Luftaufnahme Grundstück Hofseite</t>
        </is>
      </c>
      <c r="D6" s="45" t="inlineStr">
        <is>
          <t>2026-06-18 - B69 - Luftaufnahme Grundstueck Hofseite</t>
        </is>
      </c>
      <c r="E6" s="45" t="inlineStr">
        <is>
          <t>Objektunterlagen/Fotos</t>
        </is>
      </c>
      <c r="G6" s="45" t="inlineStr">
        <is>
          <t>Offen</t>
        </is>
      </c>
      <c r="I6" s="45" t="inlineStr">
        <is>
          <t>SPV Leipzig Süd</t>
        </is>
      </c>
      <c r="J6" s="45" t="n">
        <v>65</v>
      </c>
    </row>
    <row r="7" ht="15" customHeight="1" s="46">
      <c r="A7" s="45" t="inlineStr">
        <is>
          <t>DOC-2026-0003</t>
        </is>
      </c>
      <c r="B7" s="45" t="inlineStr">
        <is>
          <t>dok_kuend.pdf</t>
        </is>
      </c>
      <c r="C7" s="45" t="inlineStr">
        <is>
          <t>Kündigung Mietvertrag Müller zum 30.09</t>
        </is>
      </c>
      <c r="D7" s="45" t="inlineStr">
        <is>
          <t>2026-06-19 - B69 - Kuendigung Mietvertrag Mueller</t>
        </is>
      </c>
      <c r="E7" s="45" t="inlineStr">
        <is>
          <t>Vertraege_Bescheide/Mietvertrag</t>
        </is>
      </c>
      <c r="G7" s="45" t="inlineStr">
        <is>
          <t>Verschieben</t>
        </is>
      </c>
      <c r="I7" s="45" t="inlineStr">
        <is>
          <t>B69</t>
        </is>
      </c>
      <c r="J7" s="45" t="n">
        <v>88</v>
      </c>
    </row>
    <row r="8" ht="15" customHeight="1" s="46">
      <c r="A8" s="45" t="inlineStr">
        <is>
          <t>DOC-2026-0004</t>
        </is>
      </c>
      <c r="B8" s="45" t="inlineStr">
        <is>
          <t>IMG_4477.pdf</t>
        </is>
      </c>
      <c r="C8" s="45" t="inlineStr">
        <is>
          <t>Grundbuchauszug Blatt 2841</t>
        </is>
      </c>
      <c r="D8" s="45" t="inlineStr">
        <is>
          <t>2026-06-19 - B69 - Grundbuchauszug Blatt 2841</t>
        </is>
      </c>
      <c r="E8" s="45" t="inlineStr">
        <is>
          <t>Objektunterlagen/Grundbuch</t>
        </is>
      </c>
      <c r="G8" s="45" t="inlineStr">
        <is>
          <t>Offen</t>
        </is>
      </c>
      <c r="I8" s="45" t="inlineStr">
        <is>
          <t>SPV Berliner Str</t>
        </is>
      </c>
      <c r="J8" s="45" t="n">
        <v>91</v>
      </c>
    </row>
    <row r="9" ht="15" customHeight="1" s="46">
      <c r="A9" s="45" t="inlineStr">
        <is>
          <t>DOC-2026-0005</t>
        </is>
      </c>
      <c r="B9" s="45" t="inlineStr">
        <is>
          <t>energie_2026.pdf</t>
        </is>
      </c>
      <c r="C9" s="45" t="inlineStr">
        <is>
          <t>Energieausweis Verbrauch 2026</t>
        </is>
      </c>
      <c r="D9" s="45" t="inlineStr">
        <is>
          <t>2026-06-20 - B69 - Energieausweis Verbrauch 2026</t>
        </is>
      </c>
      <c r="E9" s="45" t="inlineStr">
        <is>
          <t>Objektunterlagen/Energieausweis</t>
        </is>
      </c>
      <c r="G9" s="45" t="inlineStr">
        <is>
          <t>Falsch</t>
        </is>
      </c>
      <c r="I9" s="45" t="inlineStr">
        <is>
          <t>NEG Verwaltung</t>
        </is>
      </c>
      <c r="J9" s="45" t="n">
        <v>54</v>
      </c>
    </row>
    <row r="10" ht="15" customHeight="1" s="46">
      <c r="A10" s="45" t="inlineStr">
        <is>
          <t>DOC-2026-0006</t>
        </is>
      </c>
      <c r="B10" s="45" t="inlineStr">
        <is>
          <t>angebot_dach.pdf</t>
        </is>
      </c>
      <c r="C10" s="45" t="inlineStr">
        <is>
          <t>Angebot Dachsanierung Fa. Schmidt</t>
        </is>
      </c>
      <c r="D10" s="45" t="inlineStr">
        <is>
          <t>2026-06-20 - B69 - Angebot Dachsanierung Schmidt</t>
        </is>
      </c>
      <c r="E10" s="45" t="inlineStr">
        <is>
          <t>Unsorted</t>
        </is>
      </c>
      <c r="G10" s="45" t="inlineStr">
        <is>
          <t>Offen</t>
        </is>
      </c>
      <c r="I10" s="45" t="inlineStr">
        <is>
          <t>NEG AG</t>
        </is>
      </c>
      <c r="J10" s="45" t="n">
        <v>79</v>
      </c>
    </row>
    <row r="11" ht="15" customHeight="1" s="46">
      <c r="G11" s="45" t="n"/>
      <c r="I11" s="45" t="n"/>
    </row>
    <row r="12" ht="15" customHeight="1" s="46">
      <c r="G12" s="45" t="n"/>
      <c r="I12" s="45" t="n"/>
    </row>
    <row r="13" ht="15" customHeight="1" s="46">
      <c r="G13" s="45" t="n"/>
      <c r="I13" s="45" t="n"/>
    </row>
    <row r="14" ht="15" customHeight="1" s="46">
      <c r="G14" s="45" t="n"/>
      <c r="I14" s="45" t="n"/>
    </row>
    <row r="15" ht="15" customHeight="1" s="46">
      <c r="G15" s="45" t="n"/>
      <c r="I15" s="45" t="n"/>
    </row>
    <row r="16" ht="15" customHeight="1" s="46">
      <c r="G16" s="45" t="n"/>
      <c r="I16" s="45" t="n"/>
    </row>
    <row r="17" ht="15" customHeight="1" s="46">
      <c r="G17" s="45" t="n"/>
      <c r="I17" s="45" t="n"/>
    </row>
    <row r="18" ht="15" customHeight="1" s="46">
      <c r="G18" s="45" t="n"/>
      <c r="I18" s="45" t="n"/>
    </row>
    <row r="19" ht="15" customHeight="1" s="46">
      <c r="G19" s="45" t="n"/>
      <c r="I19" s="45" t="n"/>
    </row>
    <row r="20" ht="15" customHeight="1" s="46">
      <c r="G20" s="45" t="n"/>
      <c r="I20" s="45" t="n"/>
    </row>
    <row r="21" ht="15" customHeight="1" s="46">
      <c r="G21" s="45" t="n"/>
      <c r="I21" s="45" t="n"/>
    </row>
    <row r="22" ht="15" customHeight="1" s="46">
      <c r="G22" s="45" t="n"/>
      <c r="I22" s="45" t="n"/>
    </row>
    <row r="23" ht="15" customHeight="1" s="46">
      <c r="G23" s="45" t="n"/>
      <c r="I23" s="45" t="n"/>
    </row>
    <row r="24" ht="15" customHeight="1" s="46">
      <c r="G24" s="45" t="n"/>
      <c r="I24" s="45" t="n"/>
    </row>
    <row r="25" ht="15" customHeight="1" s="46">
      <c r="G25" s="45" t="n"/>
      <c r="I25" s="45" t="n"/>
    </row>
    <row r="26" ht="15" customHeight="1" s="46">
      <c r="G26" s="45" t="n"/>
      <c r="I26" s="45" t="n"/>
    </row>
    <row r="27" ht="15" customHeight="1" s="46">
      <c r="G27" s="45" t="n"/>
      <c r="I27" s="45" t="n"/>
    </row>
    <row r="28" ht="15" customHeight="1" s="46">
      <c r="G28" s="45" t="n"/>
      <c r="I28" s="45" t="n"/>
    </row>
    <row r="29" ht="15" customHeight="1" s="46">
      <c r="G29" s="45" t="n"/>
      <c r="I29" s="45" t="n"/>
    </row>
    <row r="30" ht="15" customHeight="1" s="46">
      <c r="G30" s="45" t="n"/>
      <c r="I30" s="45" t="n"/>
    </row>
    <row r="31" ht="15" customHeight="1" s="46">
      <c r="G31" s="45" t="n"/>
      <c r="I31" s="45" t="n"/>
    </row>
    <row r="32" ht="15" customHeight="1" s="46">
      <c r="G32" s="45" t="n"/>
      <c r="I32" s="45" t="n"/>
    </row>
    <row r="33" ht="15" customHeight="1" s="46">
      <c r="G33" s="45" t="n"/>
      <c r="I33" s="45" t="n"/>
    </row>
    <row r="34" ht="15" customHeight="1" s="46">
      <c r="G34" s="45" t="n"/>
      <c r="I34" s="45" t="n"/>
    </row>
    <row r="35" ht="15" customHeight="1" s="46">
      <c r="G35" s="45" t="n"/>
      <c r="I35" s="45" t="n"/>
    </row>
    <row r="36" ht="15" customHeight="1" s="46">
      <c r="G36" s="45" t="n"/>
      <c r="I36" s="45" t="n"/>
    </row>
    <row r="37" ht="15" customHeight="1" s="46">
      <c r="G37" s="45" t="n"/>
      <c r="I37" s="45" t="n"/>
    </row>
    <row r="38" ht="15" customHeight="1" s="46">
      <c r="G38" s="45" t="n"/>
      <c r="I38" s="45" t="n"/>
    </row>
    <row r="39" ht="15" customHeight="1" s="46">
      <c r="G39" s="45" t="n"/>
      <c r="I39" s="45" t="n"/>
    </row>
    <row r="40" ht="15" customHeight="1" s="46">
      <c r="G40" s="45" t="n"/>
      <c r="I40" s="45" t="n"/>
    </row>
    <row r="41" ht="15" customHeight="1" s="46">
      <c r="G41" s="45" t="n"/>
      <c r="I41" s="45" t="n"/>
    </row>
    <row r="42" ht="15" customHeight="1" s="46">
      <c r="G42" s="45" t="n"/>
      <c r="I42" s="45" t="n"/>
    </row>
    <row r="43" ht="15" customHeight="1" s="46">
      <c r="G43" s="45" t="n"/>
      <c r="I43" s="45" t="n"/>
    </row>
    <row r="44" ht="15" customHeight="1" s="46">
      <c r="G44" s="45" t="n"/>
      <c r="I44" s="45" t="n"/>
    </row>
    <row r="45" ht="15" customHeight="1" s="46">
      <c r="G45" s="45" t="n"/>
      <c r="I45" s="45" t="n"/>
    </row>
    <row r="46" ht="15" customHeight="1" s="46">
      <c r="G46" s="45" t="n"/>
      <c r="I46" s="45" t="n"/>
    </row>
    <row r="47" ht="15" customHeight="1" s="46">
      <c r="G47" s="45" t="n"/>
      <c r="I47" s="45" t="n"/>
    </row>
    <row r="48" ht="15" customHeight="1" s="46">
      <c r="G48" s="45" t="n"/>
      <c r="I48" s="45" t="n"/>
    </row>
    <row r="49" ht="15" customHeight="1" s="46">
      <c r="G49" s="45" t="n"/>
      <c r="I49" s="45" t="n"/>
    </row>
    <row r="50" ht="15" customHeight="1" s="46">
      <c r="G50" s="45" t="n"/>
      <c r="I50" s="45" t="n"/>
    </row>
    <row r="51" ht="15" customHeight="1" s="46">
      <c r="G51" s="45" t="n"/>
      <c r="I51" s="45" t="n"/>
    </row>
    <row r="52" ht="15" customHeight="1" s="46">
      <c r="G52" s="45" t="n"/>
      <c r="I52" s="45" t="n"/>
    </row>
    <row r="53" ht="15" customHeight="1" s="46">
      <c r="G53" s="45" t="n"/>
      <c r="I53" s="45" t="n"/>
    </row>
    <row r="54" ht="15" customHeight="1" s="46">
      <c r="G54" s="45" t="n"/>
      <c r="I54" s="45" t="n"/>
    </row>
    <row r="55" ht="15" customHeight="1" s="46">
      <c r="G55" s="45" t="n"/>
      <c r="I55" s="45" t="n"/>
    </row>
    <row r="56" ht="15" customHeight="1" s="46">
      <c r="G56" s="45" t="n"/>
      <c r="I56" s="45" t="n"/>
    </row>
    <row r="57" ht="15" customHeight="1" s="46">
      <c r="G57" s="45" t="n"/>
      <c r="I57" s="45" t="n"/>
    </row>
    <row r="58" ht="15" customHeight="1" s="46">
      <c r="G58" s="45" t="n"/>
      <c r="I58" s="45" t="n"/>
    </row>
    <row r="59" ht="15" customHeight="1" s="46">
      <c r="G59" s="45" t="n"/>
      <c r="I59" s="45" t="n"/>
    </row>
    <row r="60" ht="15" customHeight="1" s="46">
      <c r="G60" s="45" t="n"/>
      <c r="I60" s="45" t="n"/>
    </row>
    <row r="61" ht="15" customHeight="1" s="46">
      <c r="G61" s="45" t="n"/>
      <c r="I61" s="45" t="n"/>
    </row>
    <row r="62" ht="15" customHeight="1" s="46">
      <c r="G62" s="45" t="n"/>
      <c r="I62" s="45" t="n"/>
    </row>
    <row r="63" ht="15" customHeight="1" s="46">
      <c r="G63" s="45" t="n"/>
      <c r="I63" s="45" t="n"/>
    </row>
    <row r="64" ht="15" customHeight="1" s="46">
      <c r="G64" s="45" t="n"/>
      <c r="I64" s="45" t="n"/>
    </row>
    <row r="65" ht="15" customHeight="1" s="46">
      <c r="G65" s="45" t="n"/>
      <c r="I65" s="45" t="n"/>
    </row>
    <row r="66" ht="15" customHeight="1" s="46">
      <c r="G66" s="45" t="n"/>
      <c r="I66" s="45" t="n"/>
    </row>
    <row r="67" ht="15" customHeight="1" s="46">
      <c r="G67" s="45" t="n"/>
      <c r="I67" s="45" t="n"/>
    </row>
    <row r="68" ht="15" customHeight="1" s="46">
      <c r="G68" s="45" t="n"/>
      <c r="I68" s="45" t="n"/>
    </row>
    <row r="69" ht="15" customHeight="1" s="46">
      <c r="G69" s="45" t="n"/>
      <c r="I69" s="45" t="n"/>
    </row>
    <row r="70" ht="15" customHeight="1" s="46">
      <c r="G70" s="45" t="n"/>
      <c r="I70" s="45" t="n"/>
    </row>
    <row r="71" ht="15" customHeight="1" s="46">
      <c r="G71" s="45" t="n"/>
      <c r="I71" s="45" t="n"/>
    </row>
    <row r="72" ht="15" customHeight="1" s="46">
      <c r="G72" s="45" t="n"/>
      <c r="I72" s="45" t="n"/>
    </row>
    <row r="73" ht="15" customHeight="1" s="46">
      <c r="G73" s="45" t="n"/>
      <c r="I73" s="45" t="n"/>
    </row>
    <row r="74" ht="15" customHeight="1" s="46">
      <c r="G74" s="45" t="n"/>
      <c r="I74" s="45" t="n"/>
    </row>
    <row r="75" ht="15" customHeight="1" s="46">
      <c r="G75" s="45" t="n"/>
      <c r="I75" s="45" t="n"/>
    </row>
    <row r="76" ht="15" customHeight="1" s="46">
      <c r="G76" s="45" t="n"/>
      <c r="I76" s="45" t="n"/>
    </row>
    <row r="77" ht="15" customHeight="1" s="46">
      <c r="G77" s="45" t="n"/>
      <c r="I77" s="45" t="n"/>
    </row>
    <row r="78" ht="15" customHeight="1" s="46">
      <c r="G78" s="45" t="n"/>
      <c r="I78" s="45" t="n"/>
    </row>
    <row r="79" ht="15" customHeight="1" s="46">
      <c r="G79" s="45" t="n"/>
      <c r="I79" s="45" t="n"/>
    </row>
    <row r="80" ht="15" customHeight="1" s="46">
      <c r="G80" s="45" t="n"/>
      <c r="I80" s="45" t="n"/>
    </row>
    <row r="81" ht="15" customHeight="1" s="46">
      <c r="G81" s="45" t="n"/>
      <c r="I81" s="45" t="n"/>
    </row>
    <row r="82" ht="15" customHeight="1" s="46">
      <c r="G82" s="45" t="n"/>
      <c r="I82" s="45" t="n"/>
    </row>
    <row r="83" ht="15" customHeight="1" s="46">
      <c r="G83" s="45" t="n"/>
      <c r="I83" s="45" t="n"/>
    </row>
    <row r="84" ht="15" customHeight="1" s="46">
      <c r="G84" s="45" t="n"/>
      <c r="I84" s="45" t="n"/>
    </row>
    <row r="85" ht="15" customHeight="1" s="46">
      <c r="G85" s="45" t="n"/>
      <c r="I85" s="45" t="n"/>
    </row>
    <row r="86" ht="15" customHeight="1" s="46">
      <c r="G86" s="45" t="n"/>
      <c r="I86" s="45" t="n"/>
    </row>
    <row r="87" ht="15" customHeight="1" s="46">
      <c r="G87" s="45" t="n"/>
      <c r="I87" s="45" t="n"/>
    </row>
    <row r="88" ht="15" customHeight="1" s="46">
      <c r="G88" s="45" t="n"/>
      <c r="I88" s="45" t="n"/>
    </row>
    <row r="89" ht="15" customHeight="1" s="46">
      <c r="G89" s="45" t="n"/>
      <c r="I89" s="45" t="n"/>
    </row>
    <row r="90" ht="15" customHeight="1" s="46">
      <c r="G90" s="45" t="n"/>
      <c r="I90" s="45" t="n"/>
    </row>
    <row r="91" ht="15" customHeight="1" s="46">
      <c r="G91" s="45" t="n"/>
      <c r="I91" s="45" t="n"/>
    </row>
    <row r="92" ht="15" customHeight="1" s="46">
      <c r="G92" s="45" t="n"/>
      <c r="I92" s="45" t="n"/>
    </row>
    <row r="93" ht="15" customHeight="1" s="46">
      <c r="G93" s="45" t="n"/>
      <c r="I93" s="45" t="n"/>
    </row>
    <row r="94" ht="15" customHeight="1" s="46">
      <c r="G94" s="45" t="n"/>
      <c r="I94" s="45" t="n"/>
    </row>
    <row r="95" ht="15" customHeight="1" s="46">
      <c r="G95" s="45" t="n"/>
      <c r="I95" s="45" t="n"/>
    </row>
    <row r="96" ht="15" customHeight="1" s="46">
      <c r="G96" s="45" t="n"/>
      <c r="I96" s="45" t="n"/>
    </row>
    <row r="97" ht="15" customHeight="1" s="46">
      <c r="G97" s="45" t="n"/>
      <c r="I97" s="45" t="n"/>
    </row>
    <row r="98" ht="15" customHeight="1" s="46">
      <c r="G98" s="45" t="n"/>
      <c r="I98" s="45" t="n"/>
    </row>
    <row r="99" ht="15" customHeight="1" s="46">
      <c r="G99" s="45" t="n"/>
      <c r="I99" s="45" t="n"/>
    </row>
    <row r="100" ht="15" customHeight="1" s="46">
      <c r="G100" s="45" t="n"/>
      <c r="I100" s="45" t="n"/>
    </row>
    <row r="101" ht="15" customHeight="1" s="46">
      <c r="G101" s="45" t="n"/>
      <c r="I101" s="45" t="n"/>
    </row>
    <row r="102" ht="15" customHeight="1" s="46">
      <c r="G102" s="45" t="n"/>
      <c r="I102" s="45" t="n"/>
    </row>
    <row r="103" ht="15" customHeight="1" s="46">
      <c r="G103" s="45" t="n"/>
      <c r="I103" s="45" t="n"/>
    </row>
    <row r="104" ht="15" customHeight="1" s="46">
      <c r="G104" s="45" t="n"/>
      <c r="I104" s="45" t="n"/>
    </row>
    <row r="105" ht="15" customHeight="1" s="46">
      <c r="G105" s="45" t="n"/>
      <c r="I105" s="45" t="n"/>
    </row>
    <row r="106" ht="15" customHeight="1" s="46">
      <c r="G106" s="45" t="n"/>
      <c r="I106" s="45" t="n"/>
    </row>
    <row r="107" ht="15" customHeight="1" s="46">
      <c r="G107" s="45" t="n"/>
      <c r="I107" s="45" t="n"/>
    </row>
    <row r="108" ht="15" customHeight="1" s="46">
      <c r="G108" s="45" t="n"/>
      <c r="I108" s="45" t="n"/>
    </row>
    <row r="109" ht="15" customHeight="1" s="46">
      <c r="G109" s="45" t="n"/>
      <c r="I109" s="45" t="n"/>
    </row>
    <row r="110" ht="15" customHeight="1" s="46">
      <c r="G110" s="45" t="n"/>
      <c r="I110" s="45" t="n"/>
    </row>
    <row r="111" ht="15" customHeight="1" s="46">
      <c r="G111" s="45" t="n"/>
      <c r="I111" s="45" t="n"/>
    </row>
    <row r="112" ht="15" customHeight="1" s="46">
      <c r="G112" s="45" t="n"/>
      <c r="I112" s="45" t="n"/>
    </row>
    <row r="113" ht="15" customHeight="1" s="46">
      <c r="G113" s="45" t="n"/>
      <c r="I113" s="45" t="n"/>
    </row>
    <row r="114" ht="15" customHeight="1" s="46">
      <c r="G114" s="45" t="n"/>
      <c r="I114" s="45" t="n"/>
    </row>
    <row r="115" ht="15" customHeight="1" s="46">
      <c r="G115" s="45" t="n"/>
      <c r="I115" s="45" t="n"/>
    </row>
    <row r="116" ht="15" customHeight="1" s="46">
      <c r="G116" s="45" t="n"/>
      <c r="I116" s="45" t="n"/>
    </row>
    <row r="117" ht="15" customHeight="1" s="46">
      <c r="G117" s="45" t="n"/>
      <c r="I117" s="45" t="n"/>
    </row>
    <row r="118" ht="15" customHeight="1" s="46">
      <c r="G118" s="45" t="n"/>
      <c r="I118" s="45" t="n"/>
    </row>
    <row r="119" ht="15" customHeight="1" s="46">
      <c r="G119" s="45" t="n"/>
      <c r="I119" s="45" t="n"/>
    </row>
    <row r="120" ht="15" customHeight="1" s="46">
      <c r="G120" s="45" t="n"/>
      <c r="I120" s="45" t="n"/>
    </row>
    <row r="121" ht="15" customHeight="1" s="46">
      <c r="G121" s="45" t="n"/>
      <c r="I121" s="45" t="n"/>
    </row>
    <row r="122" ht="15" customHeight="1" s="46">
      <c r="G122" s="45" t="n"/>
      <c r="I122" s="45" t="n"/>
    </row>
    <row r="123" ht="15" customHeight="1" s="46">
      <c r="G123" s="45" t="n"/>
      <c r="I123" s="45" t="n"/>
    </row>
    <row r="124" ht="15" customHeight="1" s="46">
      <c r="G124" s="45" t="n"/>
      <c r="I124" s="45" t="n"/>
    </row>
    <row r="125" ht="15" customHeight="1" s="46">
      <c r="G125" s="45" t="n"/>
      <c r="I125" s="45" t="n"/>
    </row>
    <row r="126" ht="15" customHeight="1" s="46">
      <c r="G126" s="45" t="n"/>
      <c r="I126" s="45" t="n"/>
    </row>
    <row r="127" ht="15" customHeight="1" s="46">
      <c r="G127" s="45" t="n"/>
      <c r="I127" s="45" t="n"/>
    </row>
    <row r="128" ht="15" customHeight="1" s="46">
      <c r="G128" s="45" t="n"/>
      <c r="I128" s="45" t="n"/>
    </row>
    <row r="129" ht="15" customHeight="1" s="46">
      <c r="G129" s="45" t="n"/>
      <c r="I129" s="45" t="n"/>
    </row>
    <row r="130" ht="15" customHeight="1" s="46">
      <c r="G130" s="45" t="n"/>
      <c r="I130" s="45" t="n"/>
    </row>
    <row r="131" ht="15" customHeight="1" s="46">
      <c r="G131" s="45" t="n"/>
      <c r="I131" s="45" t="n"/>
    </row>
    <row r="132" ht="15" customHeight="1" s="46">
      <c r="G132" s="45" t="n"/>
      <c r="I132" s="45" t="n"/>
    </row>
    <row r="133" ht="15" customHeight="1" s="46">
      <c r="G133" s="45" t="n"/>
      <c r="I133" s="45" t="n"/>
    </row>
    <row r="134" ht="15" customHeight="1" s="46">
      <c r="G134" s="45" t="n"/>
      <c r="I134" s="45" t="n"/>
    </row>
    <row r="135" ht="15" customHeight="1" s="46">
      <c r="G135" s="45" t="n"/>
      <c r="I135" s="45" t="n"/>
    </row>
    <row r="136" ht="15" customHeight="1" s="46">
      <c r="G136" s="45" t="n"/>
      <c r="I136" s="45" t="n"/>
    </row>
    <row r="137" ht="15" customHeight="1" s="46">
      <c r="G137" s="45" t="n"/>
      <c r="I137" s="45" t="n"/>
    </row>
    <row r="138" ht="15" customHeight="1" s="46">
      <c r="G138" s="45" t="n"/>
      <c r="I138" s="45" t="n"/>
    </row>
    <row r="139" ht="15" customHeight="1" s="46">
      <c r="G139" s="45" t="n"/>
      <c r="I139" s="45" t="n"/>
    </row>
    <row r="140" ht="15" customHeight="1" s="46">
      <c r="G140" s="45" t="n"/>
      <c r="I140" s="45" t="n"/>
    </row>
    <row r="141" ht="15" customHeight="1" s="46">
      <c r="G141" s="45" t="n"/>
      <c r="I141" s="45" t="n"/>
    </row>
    <row r="142" ht="15" customHeight="1" s="46">
      <c r="G142" s="45" t="n"/>
      <c r="I142" s="45" t="n"/>
    </row>
    <row r="143" ht="15" customHeight="1" s="46">
      <c r="G143" s="45" t="n"/>
      <c r="I143" s="45" t="n"/>
    </row>
    <row r="144" ht="15" customHeight="1" s="46">
      <c r="G144" s="45" t="n"/>
      <c r="I144" s="45" t="n"/>
    </row>
    <row r="145" ht="15" customHeight="1" s="46">
      <c r="G145" s="45" t="n"/>
      <c r="I145" s="45" t="n"/>
    </row>
    <row r="146" ht="15" customHeight="1" s="46">
      <c r="G146" s="45" t="n"/>
      <c r="I146" s="45" t="n"/>
    </row>
    <row r="147" ht="15" customHeight="1" s="46">
      <c r="G147" s="45" t="n"/>
      <c r="I147" s="45" t="n"/>
    </row>
    <row r="148" ht="15" customHeight="1" s="46">
      <c r="G148" s="45" t="n"/>
      <c r="I148" s="45" t="n"/>
    </row>
    <row r="149" ht="15" customHeight="1" s="46">
      <c r="G149" s="45" t="n"/>
      <c r="I149" s="45" t="n"/>
    </row>
    <row r="150" ht="15" customHeight="1" s="46">
      <c r="G150" s="45" t="n"/>
      <c r="I150" s="45" t="n"/>
    </row>
    <row r="151" ht="15" customHeight="1" s="46">
      <c r="G151" s="45" t="n"/>
      <c r="I151" s="45" t="n"/>
    </row>
    <row r="152" ht="15" customHeight="1" s="46">
      <c r="G152" s="45" t="n"/>
      <c r="I152" s="45" t="n"/>
    </row>
    <row r="153" ht="15" customHeight="1" s="46">
      <c r="G153" s="45" t="n"/>
      <c r="I153" s="45" t="n"/>
    </row>
    <row r="154" ht="15" customHeight="1" s="46">
      <c r="G154" s="45" t="n"/>
      <c r="I154" s="45" t="n"/>
    </row>
    <row r="155" ht="15" customHeight="1" s="46">
      <c r="G155" s="45" t="n"/>
      <c r="I155" s="45" t="n"/>
    </row>
    <row r="156" ht="15" customHeight="1" s="46">
      <c r="G156" s="45" t="n"/>
      <c r="I156" s="45" t="n"/>
    </row>
    <row r="157" ht="15" customHeight="1" s="46">
      <c r="G157" s="45" t="n"/>
      <c r="I157" s="45" t="n"/>
    </row>
    <row r="158" ht="15" customHeight="1" s="46">
      <c r="G158" s="45" t="n"/>
      <c r="I158" s="45" t="n"/>
    </row>
    <row r="159" ht="15" customHeight="1" s="46">
      <c r="G159" s="45" t="n"/>
      <c r="I159" s="45" t="n"/>
    </row>
    <row r="160" ht="15" customHeight="1" s="46">
      <c r="G160" s="45" t="n"/>
      <c r="I160" s="45" t="n"/>
    </row>
    <row r="161" ht="15" customHeight="1" s="46">
      <c r="G161" s="45" t="n"/>
      <c r="I161" s="45" t="n"/>
    </row>
    <row r="162" ht="15" customHeight="1" s="46">
      <c r="G162" s="45" t="n"/>
      <c r="I162" s="45" t="n"/>
    </row>
    <row r="163" ht="15" customHeight="1" s="46">
      <c r="G163" s="45" t="n"/>
      <c r="I163" s="45" t="n"/>
    </row>
    <row r="164" ht="15" customHeight="1" s="46">
      <c r="G164" s="45" t="n"/>
      <c r="I164" s="45" t="n"/>
    </row>
    <row r="165" ht="15" customHeight="1" s="46">
      <c r="G165" s="45" t="n"/>
      <c r="I165" s="45" t="n"/>
    </row>
    <row r="166" ht="15" customHeight="1" s="46">
      <c r="G166" s="45" t="n"/>
      <c r="I166" s="45" t="n"/>
    </row>
    <row r="167" ht="15" customHeight="1" s="46">
      <c r="G167" s="45" t="n"/>
      <c r="I167" s="45" t="n"/>
    </row>
    <row r="168" ht="15" customHeight="1" s="46">
      <c r="G168" s="45" t="n"/>
      <c r="I168" s="45" t="n"/>
    </row>
    <row r="169" ht="15" customHeight="1" s="46">
      <c r="G169" s="45" t="n"/>
      <c r="I169" s="45" t="n"/>
    </row>
    <row r="170" ht="15" customHeight="1" s="46">
      <c r="G170" s="45" t="n"/>
      <c r="I170" s="45" t="n"/>
    </row>
    <row r="171" ht="15" customHeight="1" s="46">
      <c r="G171" s="45" t="n"/>
      <c r="I171" s="45" t="n"/>
    </row>
    <row r="172" ht="15" customHeight="1" s="46">
      <c r="G172" s="45" t="n"/>
      <c r="I172" s="45" t="n"/>
    </row>
    <row r="173" ht="15" customHeight="1" s="46">
      <c r="G173" s="45" t="n"/>
      <c r="I173" s="45" t="n"/>
    </row>
    <row r="174" ht="15" customHeight="1" s="46">
      <c r="G174" s="45" t="n"/>
      <c r="I174" s="45" t="n"/>
    </row>
    <row r="175" ht="15" customHeight="1" s="46">
      <c r="G175" s="45" t="n"/>
      <c r="I175" s="45" t="n"/>
    </row>
    <row r="176" ht="15" customHeight="1" s="46">
      <c r="G176" s="45" t="n"/>
      <c r="I176" s="45" t="n"/>
    </row>
    <row r="177" ht="15" customHeight="1" s="46">
      <c r="G177" s="45" t="n"/>
      <c r="I177" s="45" t="n"/>
    </row>
    <row r="178" ht="15" customHeight="1" s="46">
      <c r="G178" s="45" t="n"/>
      <c r="I178" s="45" t="n"/>
    </row>
    <row r="179" ht="15" customHeight="1" s="46">
      <c r="G179" s="45" t="n"/>
      <c r="I179" s="45" t="n"/>
    </row>
    <row r="180" ht="15" customHeight="1" s="46">
      <c r="G180" s="45" t="n"/>
      <c r="I180" s="45" t="n"/>
    </row>
    <row r="181" ht="15" customHeight="1" s="46">
      <c r="G181" s="45" t="n"/>
      <c r="I181" s="45" t="n"/>
    </row>
    <row r="182" ht="15" customHeight="1" s="46">
      <c r="G182" s="45" t="n"/>
      <c r="I182" s="45" t="n"/>
    </row>
    <row r="183" ht="15" customHeight="1" s="46">
      <c r="G183" s="45" t="n"/>
      <c r="I183" s="45" t="n"/>
    </row>
    <row r="184" ht="15" customHeight="1" s="46">
      <c r="G184" s="45" t="n"/>
      <c r="I184" s="45" t="n"/>
    </row>
    <row r="185" ht="15" customHeight="1" s="46">
      <c r="G185" s="45" t="n"/>
      <c r="I185" s="45" t="n"/>
    </row>
    <row r="186" ht="15" customHeight="1" s="46">
      <c r="G186" s="45" t="n"/>
      <c r="I186" s="45" t="n"/>
    </row>
    <row r="187" ht="15" customHeight="1" s="46">
      <c r="G187" s="45" t="n"/>
      <c r="I187" s="45" t="n"/>
    </row>
    <row r="188" ht="15" customHeight="1" s="46">
      <c r="G188" s="45" t="n"/>
      <c r="I188" s="45" t="n"/>
    </row>
    <row r="189" ht="15" customHeight="1" s="46">
      <c r="G189" s="45" t="n"/>
      <c r="I189" s="45" t="n"/>
    </row>
    <row r="190" ht="15" customHeight="1" s="46">
      <c r="G190" s="45" t="n"/>
      <c r="I190" s="45" t="n"/>
    </row>
    <row r="191" ht="15" customHeight="1" s="46">
      <c r="G191" s="45" t="n"/>
      <c r="I191" s="45" t="n"/>
    </row>
    <row r="192" ht="15" customHeight="1" s="46">
      <c r="G192" s="45" t="n"/>
      <c r="I192" s="45" t="n"/>
    </row>
    <row r="193" ht="15" customHeight="1" s="46">
      <c r="G193" s="45" t="n"/>
      <c r="I193" s="45" t="n"/>
    </row>
    <row r="194" ht="15" customHeight="1" s="46">
      <c r="G194" s="45" t="n"/>
      <c r="I194" s="45" t="n"/>
    </row>
    <row r="195" ht="15" customHeight="1" s="46">
      <c r="G195" s="45" t="n"/>
      <c r="I195" s="45" t="n"/>
    </row>
    <row r="196" ht="15" customHeight="1" s="46">
      <c r="G196" s="45" t="n"/>
      <c r="I196" s="45" t="n"/>
    </row>
    <row r="197" ht="15" customHeight="1" s="46">
      <c r="G197" s="45" t="n"/>
      <c r="I197" s="45" t="n"/>
    </row>
    <row r="198" ht="15" customHeight="1" s="46">
      <c r="G198" s="45" t="n"/>
      <c r="I198" s="45" t="n"/>
    </row>
    <row r="199" ht="15" customHeight="1" s="46">
      <c r="G199" s="45" t="n"/>
      <c r="I199" s="45" t="n"/>
    </row>
    <row r="200" ht="15" customHeight="1" s="46">
      <c r="G200" s="45" t="n"/>
      <c r="I200" s="45" t="n"/>
    </row>
  </sheetData>
  <mergeCells count="1">
    <mergeCell ref="C1:H2"/>
  </mergeCells>
  <conditionalFormatting sqref="G5:G200">
    <cfRule type="cellIs" rank="0" priority="2" equalAverage="0" operator="equal" aboveAverage="0" dxfId="10" text="" percent="0" bottom="0">
      <formula>"Verschieben"</formula>
    </cfRule>
    <cfRule type="cellIs" rank="0" priority="3" equalAverage="0" operator="equal" aboveAverage="0" dxfId="11" text="" percent="0" bottom="0">
      <formula>"Falsch"</formula>
    </cfRule>
    <cfRule type="cellIs" rank="0" priority="4" equalAverage="0" operator="equal" aboveAverage="0" dxfId="12" text="" percent="0" bottom="0">
      <formula>"Offen"</formula>
    </cfRule>
  </conditionalFormatting>
  <dataValidations count="3">
    <dataValidation sqref="F5:F200" showDropDown="0" showInputMessage="0" showErrorMessage="0" allowBlank="1" type="list" errorStyle="stop" operator="between">
      <formula1>OrdnerListe</formula1>
      <formula2>0</formula2>
    </dataValidation>
    <dataValidation sqref="I5:I200" showDropDown="0" showInputMessage="0" showErrorMessage="0" allowBlank="1" type="list" errorStyle="stop" operator="between">
      <formula1>FirmenListe</formula1>
      <formula2>0</formula2>
    </dataValidation>
    <dataValidation sqref="G5:G200" showDropDown="0" showInputMessage="0" showErrorMessage="0" allowBlank="1" type="list" errorStyle="stop" operator="between">
      <formula1>"Offen,Verschieben,Falsch"</formula1>
      <formula2>0</formula2>
    </dataValidation>
  </dataValidations>
  <printOptions horizontalCentered="0" verticalCentered="0" headings="0" gridLines="0" gridLinesSet="1"/>
  <pageMargins left="0.75" right="0.75" top="1" bottom="1" header="0.511811023622047" footer="0.511811023622047"/>
  <pageSetup orientation="portrait" paperSize="9" scale="100" fitToHeight="1" fitToWidth="1" pageOrder="downThenOver" blackAndWhite="0" draft="0" horizontalDpi="300" verticalDpi="300" copies="1"/>
  <drawing xmlns:r="http://schemas.openxmlformats.org/officeDocument/2006/relationships" r:id="rId1"/>
  <tableParts count="1">
    <tablePart xmlns:r="http://schemas.openxmlformats.org/officeDocument/2006/relationships" r:id="rId2"/>
  </tableParts>
</worksheet>
</file>

<file path=xl/worksheets/sheet4.xml><?xml version="1.0" encoding="utf-8"?>
<worksheet xmlns="http://schemas.openxmlformats.org/spreadsheetml/2006/main">
  <sheetPr filterMode="0">
    <outlinePr summaryBelow="1" summaryRight="1"/>
    <pageSetUpPr fitToPage="0"/>
  </sheetPr>
  <dimension ref="A1:A49"/>
  <sheetViews>
    <sheetView showFormulas="0" showGridLines="1" showRowColHeaders="1" showZeros="1" rightToLeft="0" tabSelected="0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0" zeroHeight="0" outlineLevelRow="0"/>
  <sheetData>
    <row r="1" ht="15" customHeight="1" s="46">
      <c r="A1" s="45" t="inlineStr">
        <is>
          <t>Ordner</t>
        </is>
      </c>
    </row>
    <row r="2" ht="15" customHeight="1" s="46">
      <c r="A2" s="45" t="inlineStr">
        <is>
          <t>Expose</t>
        </is>
      </c>
    </row>
    <row r="3" ht="15" customHeight="1" s="46">
      <c r="A3" s="45" t="inlineStr">
        <is>
          <t>Expose/Bilder &amp; Videos</t>
        </is>
      </c>
    </row>
    <row r="4" ht="15" customHeight="1" s="46">
      <c r="A4" s="45" t="inlineStr">
        <is>
          <t>Expose/Infomaterial</t>
        </is>
      </c>
    </row>
    <row r="5" ht="15" customHeight="1" s="46">
      <c r="A5" s="45" t="inlineStr">
        <is>
          <t>Objektunterlagen</t>
        </is>
      </c>
    </row>
    <row r="6" ht="15" customHeight="1" s="46">
      <c r="A6" s="45" t="inlineStr">
        <is>
          <t>Objektunterlagen/Altlasten</t>
        </is>
      </c>
    </row>
    <row r="7" ht="15" customHeight="1" s="46">
      <c r="A7" s="45" t="inlineStr">
        <is>
          <t>Objektunterlagen/Bauantrag</t>
        </is>
      </c>
    </row>
    <row r="8" ht="15" customHeight="1" s="46">
      <c r="A8" s="45" t="inlineStr">
        <is>
          <t>Objektunterlagen/Baubeschreibung</t>
        </is>
      </c>
    </row>
    <row r="9" ht="15" customHeight="1" s="46">
      <c r="A9" s="45" t="inlineStr">
        <is>
          <t>Objektunterlagen/Baugenehmigung</t>
        </is>
      </c>
    </row>
    <row r="10" ht="15" customHeight="1" s="46">
      <c r="A10" s="45" t="inlineStr">
        <is>
          <t>Objektunterlagen/Baulast</t>
        </is>
      </c>
    </row>
    <row r="11" ht="15" customHeight="1" s="46">
      <c r="A11" s="45" t="inlineStr">
        <is>
          <t>Objektunterlagen/Bauzeitenplan &amp; Projektplan</t>
        </is>
      </c>
    </row>
    <row r="12" ht="15" customHeight="1" s="46">
      <c r="A12" s="45" t="inlineStr">
        <is>
          <t>Objektunterlagen/Brandschutz</t>
        </is>
      </c>
    </row>
    <row r="13" ht="15" customHeight="1" s="46">
      <c r="A13" s="45" t="inlineStr">
        <is>
          <t>Objektunterlagen/Denkmalschutz</t>
        </is>
      </c>
    </row>
    <row r="14" ht="15" customHeight="1" s="46">
      <c r="A14" s="45" t="inlineStr">
        <is>
          <t>Objektunterlagen/Energieausweis</t>
        </is>
      </c>
    </row>
    <row r="15" ht="15" customHeight="1" s="46">
      <c r="A15" s="45" t="inlineStr">
        <is>
          <t>Objektunterlagen/Flächen &amp; Kostenaufstellung</t>
        </is>
      </c>
    </row>
    <row r="16" ht="15" customHeight="1" s="46">
      <c r="A16" s="45" t="inlineStr">
        <is>
          <t>Objektunterlagen/Fotos</t>
        </is>
      </c>
    </row>
    <row r="17" ht="15" customHeight="1" s="46">
      <c r="A17" s="45" t="inlineStr">
        <is>
          <t>Objektunterlagen/Grundbuch</t>
        </is>
      </c>
    </row>
    <row r="18" ht="15" customHeight="1" s="46">
      <c r="A18" s="45" t="inlineStr">
        <is>
          <t>Objektunterlagen/Gutachten</t>
        </is>
      </c>
    </row>
    <row r="19" ht="15" customHeight="1" s="46">
      <c r="A19" s="45" t="inlineStr">
        <is>
          <t>Objektunterlagen/Kataster</t>
        </is>
      </c>
    </row>
    <row r="20" ht="15" customHeight="1" s="46">
      <c r="A20" s="45" t="inlineStr">
        <is>
          <t>Objektunterlagen/Plaene</t>
        </is>
      </c>
    </row>
    <row r="21" ht="15" customHeight="1" s="46">
      <c r="A21" s="45" t="inlineStr">
        <is>
          <t>Objektunterlagen/Statik</t>
        </is>
      </c>
    </row>
    <row r="22" ht="15" customHeight="1" s="46">
      <c r="A22" s="45" t="inlineStr">
        <is>
          <t>Objektunterlagen/TGA</t>
        </is>
      </c>
    </row>
    <row r="23" ht="15" customHeight="1" s="46">
      <c r="A23" s="45" t="inlineStr">
        <is>
          <t>Objektunterlagen/Technical DD</t>
        </is>
      </c>
    </row>
    <row r="24" ht="15" customHeight="1" s="46">
      <c r="A24" s="45" t="inlineStr">
        <is>
          <t>Objektunterlagen/Vermessung</t>
        </is>
      </c>
    </row>
    <row r="25" ht="15" customHeight="1" s="46">
      <c r="A25" s="45" t="inlineStr">
        <is>
          <t>Protokolle</t>
        </is>
      </c>
    </row>
    <row r="26" ht="15" customHeight="1" s="46">
      <c r="A26" s="45" t="inlineStr">
        <is>
          <t>Schriftverkehr</t>
        </is>
      </c>
    </row>
    <row r="27" ht="15" customHeight="1" s="46">
      <c r="A27" s="45" t="inlineStr">
        <is>
          <t>Sonstiges</t>
        </is>
      </c>
    </row>
    <row r="28" ht="15" customHeight="1" s="46">
      <c r="A28" s="45" t="inlineStr">
        <is>
          <t>Sonstiges/Ligula</t>
        </is>
      </c>
    </row>
    <row r="29" ht="15" customHeight="1" s="46">
      <c r="A29" s="45" t="inlineStr">
        <is>
          <t>Sonstiges/Schluessel</t>
        </is>
      </c>
    </row>
    <row r="30" ht="15" customHeight="1" s="46">
      <c r="A30" s="45" t="inlineStr">
        <is>
          <t>Sonstiges/Verwaltung</t>
        </is>
      </c>
    </row>
    <row r="31" ht="15" customHeight="1" s="46">
      <c r="A31" s="45" t="inlineStr">
        <is>
          <t>Sonstiges/WWL</t>
        </is>
      </c>
    </row>
    <row r="32" ht="15" customHeight="1" s="46">
      <c r="A32" s="45" t="inlineStr">
        <is>
          <t>Unsorted</t>
        </is>
      </c>
    </row>
    <row r="33" ht="15" customHeight="1" s="46">
      <c r="A33" s="45" t="inlineStr">
        <is>
          <t>Unsorted/Duplikate</t>
        </is>
      </c>
    </row>
    <row r="34" ht="15" customHeight="1" s="46">
      <c r="A34" s="45" t="inlineStr">
        <is>
          <t>Vertraege_Bescheide</t>
        </is>
      </c>
    </row>
    <row r="35" ht="15" customHeight="1" s="46">
      <c r="A35" s="45" t="inlineStr">
        <is>
          <t>Vertraege_Bescheide/Darlehensvertrag</t>
        </is>
      </c>
    </row>
    <row r="36" ht="15" customHeight="1" s="46">
      <c r="A36" s="45" t="inlineStr">
        <is>
          <t>Vertraege_Bescheide/Dienstvertrag</t>
        </is>
      </c>
    </row>
    <row r="37" ht="15" customHeight="1" s="46">
      <c r="A37" s="45" t="inlineStr">
        <is>
          <t>Vertraege_Bescheide/Dienstvertrag/Angebote &amp; Vertragsentwürfe</t>
        </is>
      </c>
    </row>
    <row r="38" ht="15" customHeight="1" s="46">
      <c r="A38" s="45" t="inlineStr">
        <is>
          <t>Vertraege_Bescheide/Kaufvertrag</t>
        </is>
      </c>
    </row>
    <row r="39" ht="15" customHeight="1" s="46">
      <c r="A39" s="45" t="inlineStr">
        <is>
          <t>Vertraege_Bescheide/LOI</t>
        </is>
      </c>
    </row>
    <row r="40" ht="15" customHeight="1" s="46">
      <c r="A40" s="45" t="inlineStr">
        <is>
          <t>Vertraege_Bescheide/Mietvertrag</t>
        </is>
      </c>
    </row>
    <row r="41" ht="15" customHeight="1" s="46">
      <c r="A41" s="45" t="inlineStr">
        <is>
          <t>Vertraege_Bescheide/Nebenkosten</t>
        </is>
      </c>
    </row>
    <row r="42" ht="15" customHeight="1" s="46">
      <c r="A42" s="45" t="inlineStr">
        <is>
          <t>Vertraege_Bescheide/Pachtvertrag</t>
        </is>
      </c>
    </row>
    <row r="43" ht="15" customHeight="1" s="46">
      <c r="A43" s="45" t="inlineStr">
        <is>
          <t>Vertraege_Bescheide/Rechnungen</t>
        </is>
      </c>
    </row>
    <row r="44" ht="15" customHeight="1" s="46">
      <c r="A44" s="45" t="inlineStr">
        <is>
          <t>Vertraege_Bescheide/Sonstige Verträge &amp; Bescheide</t>
        </is>
      </c>
    </row>
    <row r="45" ht="15" customHeight="1" s="46">
      <c r="A45" s="45" t="inlineStr">
        <is>
          <t>Vertraege_Bescheide/Steuerbescheide</t>
        </is>
      </c>
    </row>
    <row r="46" ht="15" customHeight="1" s="46">
      <c r="A46" s="45" t="inlineStr">
        <is>
          <t>Vertraege_Bescheide/Versicherung</t>
        </is>
      </c>
    </row>
    <row r="47" ht="15" customHeight="1" s="46">
      <c r="A47" s="45" t="inlineStr">
        <is>
          <t>Vertraege_Bescheide/Versorgungsvertrag</t>
        </is>
      </c>
    </row>
    <row r="48" ht="15" customHeight="1" s="46">
      <c r="A48" s="45" t="inlineStr">
        <is>
          <t>ZDF</t>
        </is>
      </c>
    </row>
    <row r="49" ht="15" customHeight="1" s="46">
      <c r="A49" s="45" t="inlineStr">
        <is>
          <t>ZDF/Kalkulation</t>
        </is>
      </c>
    </row>
  </sheetData>
  <printOptions horizontalCentered="0" verticalCentered="0" headings="0" gridLines="0" gridLinesSet="1"/>
  <pageMargins left="0.75" right="0.75" top="1" bottom="1" header="0.511811023622047" footer="0.511811023622047"/>
  <pageSetup orientation="portrait" paperSize="9" scale="100" fitToHeight="1" fitToWidth="1" pageOrder="downThenOver" blackAndWhite="0" draft="0" horizontalDpi="300" verticalDpi="300" copies="1"/>
</worksheet>
</file>

<file path=xl/worksheets/sheet5.xml><?xml version="1.0" encoding="utf-8"?>
<worksheet xmlns="http://schemas.openxmlformats.org/spreadsheetml/2006/main">
  <sheetPr filterMode="0">
    <outlinePr summaryBelow="1" summaryRight="1"/>
    <pageSetUpPr fitToPage="0"/>
  </sheetPr>
  <dimension ref="A1:J400"/>
  <sheetViews>
    <sheetView showFormulas="0" showGridLines="0" showRowColHeaders="1" showZeros="1" rightToLeft="0" tabSelected="0" showOutlineSymbols="1" defaultGridColor="1" view="normal" topLeftCell="A1" colorId="64" zoomScale="100" zoomScaleNormal="100" zoomScalePageLayoutView="100" workbookViewId="0">
      <pane xSplit="0" ySplit="4" topLeftCell="A5" activePane="bottomLeft" state="frozen"/>
      <selection pane="topLeft" activeCell="A1" activeCellId="0" sqref="A1"/>
      <selection pane="bottomLeft" activeCell="A1" activeCellId="0" sqref="A1"/>
    </sheetView>
  </sheetViews>
  <sheetFormatPr baseColWidth="8" defaultColWidth="8.6796875" defaultRowHeight="15" customHeight="0" zeroHeight="0" outlineLevelRow="0"/>
  <cols>
    <col width="12" customWidth="1" style="45" min="1" max="1"/>
    <col width="24" customWidth="1" style="45" min="2" max="2"/>
    <col width="16" customWidth="1" style="45" min="3" max="4"/>
    <col width="22" customWidth="1" style="45" min="5" max="5"/>
    <col width="24" customWidth="1" style="45" min="6" max="6"/>
    <col width="10" customWidth="1" style="45" min="7" max="8"/>
    <col width="18" customWidth="1" style="45" min="9" max="9"/>
    <col width="15" customWidth="1" style="45" min="10" max="10"/>
  </cols>
  <sheetData>
    <row r="1" ht="21.75" customHeight="1" s="46">
      <c r="A1" s="47" t="n"/>
      <c r="B1" s="47" t="n"/>
      <c r="C1" s="85" t="inlineStr">
        <is>
          <t>Geschlossen · Verlauf</t>
        </is>
      </c>
      <c r="I1" s="47" t="n"/>
      <c r="J1" s="47" t="n"/>
    </row>
    <row r="2" ht="19.5" customHeight="1" s="46">
      <c r="A2" s="47" t="n"/>
      <c r="B2" s="47" t="n"/>
      <c r="I2" s="47" t="n"/>
      <c r="J2" s="47" t="n"/>
    </row>
    <row r="3" ht="15.75" customHeight="1" s="46">
      <c r="A3" s="47" t="n"/>
      <c r="B3" s="47" t="n"/>
      <c r="C3" s="86" t="inlineStr">
        <is>
          <t>Erfolgreich gefilte Dokumente · Protokoll der KI-Ablage</t>
        </is>
      </c>
      <c r="D3" s="47" t="n"/>
      <c r="E3" s="47" t="n"/>
      <c r="F3" s="47" t="n"/>
      <c r="G3" s="47" t="n"/>
      <c r="H3" s="47" t="n"/>
      <c r="I3" s="47" t="n"/>
      <c r="J3" s="47" t="n"/>
    </row>
    <row r="4" ht="21.75" customHeight="1" s="46">
      <c r="A4" s="87" t="inlineStr">
        <is>
          <t>Datum</t>
        </is>
      </c>
      <c r="B4" s="87" t="inlineStr">
        <is>
          <t>Datei</t>
        </is>
      </c>
      <c r="C4" s="87" t="inlineStr">
        <is>
          <t>Gesellschaft</t>
        </is>
      </c>
      <c r="D4" s="87" t="inlineStr">
        <is>
          <t>Dokumenttyp</t>
        </is>
      </c>
      <c r="E4" s="87" t="inlineStr">
        <is>
          <t>KI-Ordner</t>
        </is>
      </c>
      <c r="F4" s="87" t="inlineStr">
        <is>
          <t>Endgültiger Ordner</t>
        </is>
      </c>
      <c r="G4" s="87" t="inlineStr">
        <is>
          <t>Korrektur?</t>
        </is>
      </c>
      <c r="H4" s="87" t="inlineStr">
        <is>
          <t>Konfidenz</t>
        </is>
      </c>
      <c r="I4" s="87" t="inlineStr">
        <is>
          <t>Anmerkungen</t>
        </is>
      </c>
      <c r="J4" s="87" t="inlineStr">
        <is>
          <t>Status</t>
        </is>
      </c>
    </row>
    <row r="5" ht="15" customHeight="1" s="46">
      <c r="A5" s="45" t="inlineStr">
        <is>
          <t>2026-03-23</t>
        </is>
      </c>
      <c r="B5" s="45" t="inlineStr">
        <is>
          <t>2026-03-23 - T42 - Darlehensvertrag.pdf</t>
        </is>
      </c>
      <c r="C5" s="45" t="inlineStr">
        <is>
          <t>T42</t>
        </is>
      </c>
      <c r="D5" s="45" t="inlineStr">
        <is>
          <t>Darlehensvertrag</t>
        </is>
      </c>
      <c r="E5" s="45" t="inlineStr">
        <is>
          <t>Vertraege_Bescheide/Darlehensvertrag</t>
        </is>
      </c>
      <c r="F5" s="45" t="inlineStr">
        <is>
          <t>Vertraege_Bescheide/Darlehensvertrag</t>
        </is>
      </c>
      <c r="G5" s="45" t="inlineStr">
        <is>
          <t>Nein</t>
        </is>
      </c>
      <c r="H5" s="45" t="n">
        <v>53</v>
      </c>
      <c r="J5" s="45" t="inlineStr">
        <is>
          <t>Erfolgreich</t>
        </is>
      </c>
    </row>
    <row r="6" ht="15" customHeight="1" s="46">
      <c r="A6" s="45" t="inlineStr">
        <is>
          <t>2026-03-26</t>
        </is>
      </c>
      <c r="B6" s="45" t="inlineStr">
        <is>
          <t>2026-03-26 - NEG_AG - Protokoll.pdf</t>
        </is>
      </c>
      <c r="C6" s="45" t="inlineStr">
        <is>
          <t>NEG_AG</t>
        </is>
      </c>
      <c r="D6" s="45" t="inlineStr">
        <is>
          <t>Protokoll</t>
        </is>
      </c>
      <c r="E6" s="45" t="inlineStr">
        <is>
          <t>Protokolle</t>
        </is>
      </c>
      <c r="F6" s="45" t="inlineStr">
        <is>
          <t>Protokolle</t>
        </is>
      </c>
      <c r="G6" s="45" t="inlineStr">
        <is>
          <t>Nein</t>
        </is>
      </c>
      <c r="H6" s="45" t="n">
        <v>77</v>
      </c>
      <c r="J6" s="45" t="inlineStr">
        <is>
          <t>Erfolgreich</t>
        </is>
      </c>
    </row>
    <row r="7" ht="15" customHeight="1" s="46">
      <c r="A7" s="45" t="inlineStr">
        <is>
          <t>2026-03-27</t>
        </is>
      </c>
      <c r="B7" s="45" t="inlineStr">
        <is>
          <t>2026-03-27 - E25 - Foto.pdf</t>
        </is>
      </c>
      <c r="C7" s="45" t="inlineStr">
        <is>
          <t>E25</t>
        </is>
      </c>
      <c r="D7" s="45" t="inlineStr">
        <is>
          <t>Foto</t>
        </is>
      </c>
      <c r="E7" s="45" t="inlineStr">
        <is>
          <t>Objektunterlagen/Fotos</t>
        </is>
      </c>
      <c r="F7" s="45" t="inlineStr">
        <is>
          <t>Objektunterlagen/Fotos</t>
        </is>
      </c>
      <c r="G7" s="45" t="inlineStr">
        <is>
          <t>Nein</t>
        </is>
      </c>
      <c r="H7" s="45" t="n">
        <v>54</v>
      </c>
      <c r="J7" s="45" t="inlineStr">
        <is>
          <t>Erfolgreich</t>
        </is>
      </c>
    </row>
    <row r="8" ht="15" customHeight="1" s="46">
      <c r="A8" s="45" t="inlineStr">
        <is>
          <t>2026-03-26</t>
        </is>
      </c>
      <c r="B8" s="45" t="inlineStr">
        <is>
          <t>2026-03-26 - B69 - Energieausweis.pdf</t>
        </is>
      </c>
      <c r="C8" s="45" t="inlineStr">
        <is>
          <t>B69</t>
        </is>
      </c>
      <c r="D8" s="45" t="inlineStr">
        <is>
          <t>Energieausweis</t>
        </is>
      </c>
      <c r="E8" s="45" t="inlineStr">
        <is>
          <t>Objektunterlagen/Energieausweis</t>
        </is>
      </c>
      <c r="F8" s="45" t="inlineStr">
        <is>
          <t>Objektunterlagen/Energieausweis</t>
        </is>
      </c>
      <c r="G8" s="45" t="inlineStr">
        <is>
          <t>Ja</t>
        </is>
      </c>
      <c r="H8" s="45" t="n">
        <v>65</v>
      </c>
      <c r="J8" s="45" t="inlineStr">
        <is>
          <t>Erfolgreich</t>
        </is>
      </c>
    </row>
    <row r="9" ht="15" customHeight="1" s="46">
      <c r="A9" s="45" t="inlineStr">
        <is>
          <t>2026-03-24</t>
        </is>
      </c>
      <c r="B9" s="45" t="inlineStr">
        <is>
          <t>2026-03-24 - AFL - Letter of Intent.pdf</t>
        </is>
      </c>
      <c r="C9" s="45" t="inlineStr">
        <is>
          <t>AFL</t>
        </is>
      </c>
      <c r="D9" s="45" t="inlineStr">
        <is>
          <t>Letter of Intent</t>
        </is>
      </c>
      <c r="E9" s="45" t="inlineStr">
        <is>
          <t>Vertraege_Bescheide/LOI</t>
        </is>
      </c>
      <c r="F9" s="45" t="inlineStr">
        <is>
          <t>Vertraege_Bescheide/LOI</t>
        </is>
      </c>
      <c r="G9" s="45" t="inlineStr">
        <is>
          <t>Nein</t>
        </is>
      </c>
      <c r="H9" s="45" t="n">
        <v>54</v>
      </c>
      <c r="J9" s="45" t="inlineStr">
        <is>
          <t>Erfolgreich</t>
        </is>
      </c>
    </row>
    <row r="10" ht="15" customHeight="1" s="46">
      <c r="A10" s="45" t="inlineStr">
        <is>
          <t>2026-03-23</t>
        </is>
      </c>
      <c r="B10" s="45" t="inlineStr">
        <is>
          <t>2026-03-23 - R100 - Due Diligence (Technisch).pdf</t>
        </is>
      </c>
      <c r="C10" s="45" t="inlineStr">
        <is>
          <t>R100</t>
        </is>
      </c>
      <c r="D10" s="45" t="inlineStr">
        <is>
          <t>Due Diligence (Technisch)</t>
        </is>
      </c>
      <c r="E10" s="45" t="inlineStr">
        <is>
          <t>Vertraege_Bescheide/Nebenkosten</t>
        </is>
      </c>
      <c r="F10" s="45" t="inlineStr">
        <is>
          <t>Objektunterlagen/Technical DD</t>
        </is>
      </c>
      <c r="G10" s="45" t="inlineStr">
        <is>
          <t>Ja</t>
        </is>
      </c>
      <c r="H10" s="45" t="n">
        <v>50</v>
      </c>
      <c r="J10" s="45" t="inlineStr">
        <is>
          <t>Erfolgreich</t>
        </is>
      </c>
    </row>
    <row r="11" ht="15" customHeight="1" s="46">
      <c r="A11" s="45" t="inlineStr">
        <is>
          <t>2026-03-29</t>
        </is>
      </c>
      <c r="B11" s="45" t="inlineStr">
        <is>
          <t>2026-03-29 - HH - Mietvertrag.pdf</t>
        </is>
      </c>
      <c r="C11" s="45" t="inlineStr">
        <is>
          <t>HH</t>
        </is>
      </c>
      <c r="D11" s="45" t="inlineStr">
        <is>
          <t>Mietvertrag</t>
        </is>
      </c>
      <c r="E11" s="45" t="inlineStr">
        <is>
          <t>Vertraege_Bescheide/Mietvertrag</t>
        </is>
      </c>
      <c r="F11" s="45" t="inlineStr">
        <is>
          <t>Vertraege_Bescheide/Mietvertrag</t>
        </is>
      </c>
      <c r="G11" s="45" t="inlineStr">
        <is>
          <t>Nein</t>
        </is>
      </c>
      <c r="H11" s="45" t="n">
        <v>48</v>
      </c>
      <c r="J11" s="45" t="inlineStr">
        <is>
          <t>Erfolgreich</t>
        </is>
      </c>
    </row>
    <row r="12" ht="15" customHeight="1" s="46">
      <c r="A12" s="45" t="inlineStr">
        <is>
          <t>2026-03-24</t>
        </is>
      </c>
      <c r="B12" s="45" t="inlineStr">
        <is>
          <t>2026-03-24 - B69a - Mietvertrag.pdf</t>
        </is>
      </c>
      <c r="C12" s="45" t="inlineStr">
        <is>
          <t>B69a</t>
        </is>
      </c>
      <c r="D12" s="45" t="inlineStr">
        <is>
          <t>Mietvertrag</t>
        </is>
      </c>
      <c r="E12" s="45" t="inlineStr">
        <is>
          <t>Objektunterlagen/Grundbuch</t>
        </is>
      </c>
      <c r="F12" s="45" t="inlineStr">
        <is>
          <t>Vertraege_Bescheide/Mietvertrag</t>
        </is>
      </c>
      <c r="G12" s="45" t="inlineStr">
        <is>
          <t>Ja</t>
        </is>
      </c>
      <c r="H12" s="45" t="n">
        <v>51</v>
      </c>
      <c r="J12" s="45" t="inlineStr">
        <is>
          <t>Erfolgreich</t>
        </is>
      </c>
    </row>
    <row r="13" ht="15" customHeight="1" s="46">
      <c r="A13" s="45" t="inlineStr">
        <is>
          <t>2026-04-02</t>
        </is>
      </c>
      <c r="B13" s="45" t="inlineStr">
        <is>
          <t>2026-04-02 - Z1 - Bauantrag.pdf</t>
        </is>
      </c>
      <c r="C13" s="45" t="inlineStr">
        <is>
          <t>Z1</t>
        </is>
      </c>
      <c r="D13" s="45" t="inlineStr">
        <is>
          <t>Bauantrag</t>
        </is>
      </c>
      <c r="E13" s="45" t="inlineStr">
        <is>
          <t>Objektunterlagen/Bauantrag</t>
        </is>
      </c>
      <c r="F13" s="45" t="inlineStr">
        <is>
          <t>Objektunterlagen/Bauantrag</t>
        </is>
      </c>
      <c r="G13" s="45" t="inlineStr">
        <is>
          <t>Nein</t>
        </is>
      </c>
      <c r="H13" s="45" t="n">
        <v>70</v>
      </c>
      <c r="J13" s="45" t="inlineStr">
        <is>
          <t>Erfolgreich</t>
        </is>
      </c>
    </row>
    <row r="14" ht="15" customHeight="1" s="46">
      <c r="A14" s="45" t="inlineStr">
        <is>
          <t>2026-03-30</t>
        </is>
      </c>
      <c r="B14" s="45" t="inlineStr">
        <is>
          <t>2026-03-30 - NEG_AG - Bauantrag.pdf</t>
        </is>
      </c>
      <c r="C14" s="45" t="inlineStr">
        <is>
          <t>NEG_AG</t>
        </is>
      </c>
      <c r="D14" s="45" t="inlineStr">
        <is>
          <t>Bauantrag</t>
        </is>
      </c>
      <c r="E14" s="45" t="inlineStr">
        <is>
          <t>ZDF/Kalkulation</t>
        </is>
      </c>
      <c r="F14" s="45" t="inlineStr">
        <is>
          <t>Objektunterlagen/Bauantrag</t>
        </is>
      </c>
      <c r="G14" s="45" t="inlineStr">
        <is>
          <t>Ja</t>
        </is>
      </c>
      <c r="H14" s="45" t="n">
        <v>67</v>
      </c>
      <c r="J14" s="45" t="inlineStr">
        <is>
          <t>Erfolgreich</t>
        </is>
      </c>
    </row>
    <row r="15" ht="15" customHeight="1" s="46">
      <c r="A15" s="45" t="inlineStr">
        <is>
          <t>2026-04-02</t>
        </is>
      </c>
      <c r="B15" s="45" t="inlineStr">
        <is>
          <t>2026-04-02 - AFL - Darlehensvertrag.pdf</t>
        </is>
      </c>
      <c r="C15" s="45" t="inlineStr">
        <is>
          <t>AFL</t>
        </is>
      </c>
      <c r="D15" s="45" t="inlineStr">
        <is>
          <t>Darlehensvertrag</t>
        </is>
      </c>
      <c r="E15" s="45" t="inlineStr">
        <is>
          <t>Vertraege_Bescheide/Darlehensvertrag</t>
        </is>
      </c>
      <c r="F15" s="45" t="inlineStr">
        <is>
          <t>Vertraege_Bescheide/Darlehensvertrag</t>
        </is>
      </c>
      <c r="G15" s="45" t="inlineStr">
        <is>
          <t>Nein</t>
        </is>
      </c>
      <c r="H15" s="45" t="n">
        <v>68</v>
      </c>
      <c r="J15" s="45" t="inlineStr">
        <is>
          <t>Erfolgreich</t>
        </is>
      </c>
    </row>
    <row r="16" ht="15" customHeight="1" s="46">
      <c r="A16" s="45" t="inlineStr">
        <is>
          <t>2026-03-31</t>
        </is>
      </c>
      <c r="B16" s="45" t="inlineStr">
        <is>
          <t>2026-03-31 - IP24 - Exposé.pdf</t>
        </is>
      </c>
      <c r="C16" s="45" t="inlineStr">
        <is>
          <t>IP24</t>
        </is>
      </c>
      <c r="D16" s="45" t="inlineStr">
        <is>
          <t>Exposé</t>
        </is>
      </c>
      <c r="E16" s="45" t="inlineStr">
        <is>
          <t>Objektunterlagen/Denkmalschutz</t>
        </is>
      </c>
      <c r="F16" s="45" t="inlineStr">
        <is>
          <t>Expose</t>
        </is>
      </c>
      <c r="G16" s="45" t="inlineStr">
        <is>
          <t>Ja</t>
        </is>
      </c>
      <c r="H16" s="45" t="n">
        <v>59</v>
      </c>
      <c r="J16" s="45" t="inlineStr">
        <is>
          <t>Erfolgreich</t>
        </is>
      </c>
    </row>
    <row r="17" ht="15" customHeight="1" s="46">
      <c r="A17" s="45" t="inlineStr">
        <is>
          <t>2026-04-04</t>
        </is>
      </c>
      <c r="B17" s="45" t="inlineStr">
        <is>
          <t>2026-04-04 - R100 - Energieausweis.pdf</t>
        </is>
      </c>
      <c r="C17" s="45" t="inlineStr">
        <is>
          <t>R100</t>
        </is>
      </c>
      <c r="D17" s="45" t="inlineStr">
        <is>
          <t>Energieausweis</t>
        </is>
      </c>
      <c r="E17" s="45" t="inlineStr">
        <is>
          <t>Unsorted/Duplikate</t>
        </is>
      </c>
      <c r="F17" s="45" t="inlineStr">
        <is>
          <t>Objektunterlagen/Energieausweis</t>
        </is>
      </c>
      <c r="G17" s="45" t="inlineStr">
        <is>
          <t>Ja</t>
        </is>
      </c>
      <c r="H17" s="45" t="n">
        <v>65</v>
      </c>
      <c r="J17" s="45" t="inlineStr">
        <is>
          <t>Erfolgreich</t>
        </is>
      </c>
    </row>
    <row r="18" ht="15" customHeight="1" s="46">
      <c r="A18" s="45" t="inlineStr">
        <is>
          <t>2026-04-04</t>
        </is>
      </c>
      <c r="B18" s="45" t="inlineStr">
        <is>
          <t>2026-04-04 - GF4 - Mietvertrag.pdf</t>
        </is>
      </c>
      <c r="C18" s="45" t="inlineStr">
        <is>
          <t>GF4</t>
        </is>
      </c>
      <c r="D18" s="45" t="inlineStr">
        <is>
          <t>Mietvertrag</t>
        </is>
      </c>
      <c r="E18" s="45" t="inlineStr">
        <is>
          <t>Vertraege_Bescheide/Mietvertrag</t>
        </is>
      </c>
      <c r="F18" s="45" t="inlineStr">
        <is>
          <t>Vertraege_Bescheide/Mietvertrag</t>
        </is>
      </c>
      <c r="G18" s="45" t="inlineStr">
        <is>
          <t>Nein</t>
        </is>
      </c>
      <c r="H18" s="45" t="n">
        <v>58</v>
      </c>
      <c r="J18" s="45" t="inlineStr">
        <is>
          <t>Erfolgreich</t>
        </is>
      </c>
    </row>
    <row r="19" ht="15" customHeight="1" s="46">
      <c r="A19" s="45" t="inlineStr">
        <is>
          <t>2026-03-30</t>
        </is>
      </c>
      <c r="B19" s="45" t="inlineStr">
        <is>
          <t>2026-03-30 - B69 - Energieausweis.pdf</t>
        </is>
      </c>
      <c r="C19" s="45" t="inlineStr">
        <is>
          <t>B69</t>
        </is>
      </c>
      <c r="D19" s="45" t="inlineStr">
        <is>
          <t>Energieausweis</t>
        </is>
      </c>
      <c r="E19" s="45" t="inlineStr">
        <is>
          <t>Objektunterlagen/Energieausweis</t>
        </is>
      </c>
      <c r="F19" s="45" t="inlineStr">
        <is>
          <t>Objektunterlagen/Energieausweis</t>
        </is>
      </c>
      <c r="G19" s="45" t="inlineStr">
        <is>
          <t>Nein</t>
        </is>
      </c>
      <c r="H19" s="45" t="n">
        <v>63</v>
      </c>
      <c r="J19" s="45" t="inlineStr">
        <is>
          <t>Erfolgreich</t>
        </is>
      </c>
    </row>
    <row r="20" ht="15" customHeight="1" s="46">
      <c r="A20" s="45" t="inlineStr">
        <is>
          <t>2026-03-31</t>
        </is>
      </c>
      <c r="B20" s="45" t="inlineStr">
        <is>
          <t>2026-03-31 - IP24 - Gutachten.pdf</t>
        </is>
      </c>
      <c r="C20" s="45" t="inlineStr">
        <is>
          <t>IP24</t>
        </is>
      </c>
      <c r="D20" s="45" t="inlineStr">
        <is>
          <t>Gutachten</t>
        </is>
      </c>
      <c r="E20" s="45" t="inlineStr">
        <is>
          <t>Sonstiges</t>
        </is>
      </c>
      <c r="F20" s="45" t="inlineStr">
        <is>
          <t>Objektunterlagen/Gutachten</t>
        </is>
      </c>
      <c r="G20" s="45" t="inlineStr">
        <is>
          <t>Ja</t>
        </is>
      </c>
      <c r="H20" s="45" t="n">
        <v>60</v>
      </c>
      <c r="J20" s="45" t="inlineStr">
        <is>
          <t>Erfolgreich</t>
        </is>
      </c>
    </row>
    <row r="21" ht="15" customHeight="1" s="46">
      <c r="A21" s="45" t="inlineStr">
        <is>
          <t>2026-04-03</t>
        </is>
      </c>
      <c r="B21" s="45" t="inlineStr">
        <is>
          <t>2026-04-03 - B8 - Energieausweis.pdf</t>
        </is>
      </c>
      <c r="C21" s="45" t="inlineStr">
        <is>
          <t>B8</t>
        </is>
      </c>
      <c r="D21" s="45" t="inlineStr">
        <is>
          <t>Energieausweis</t>
        </is>
      </c>
      <c r="E21" s="45" t="inlineStr">
        <is>
          <t>Objektunterlagen/Bauzeitenplan &amp; Projektplan</t>
        </is>
      </c>
      <c r="F21" s="45" t="inlineStr">
        <is>
          <t>Objektunterlagen/Energieausweis</t>
        </is>
      </c>
      <c r="G21" s="45" t="inlineStr">
        <is>
          <t>Ja</t>
        </is>
      </c>
      <c r="H21" s="45" t="n">
        <v>68</v>
      </c>
      <c r="J21" s="45" t="inlineStr">
        <is>
          <t>Erfolgreich</t>
        </is>
      </c>
    </row>
    <row r="22" ht="15" customHeight="1" s="46">
      <c r="A22" s="45" t="inlineStr">
        <is>
          <t>2026-04-02</t>
        </is>
      </c>
      <c r="B22" s="45" t="inlineStr">
        <is>
          <t>2026-04-02 - B69 - Due Diligence (Technisch).pdf</t>
        </is>
      </c>
      <c r="C22" s="45" t="inlineStr">
        <is>
          <t>B69</t>
        </is>
      </c>
      <c r="D22" s="45" t="inlineStr">
        <is>
          <t>Due Diligence (Technisch)</t>
        </is>
      </c>
      <c r="E22" s="45" t="inlineStr">
        <is>
          <t>Objektunterlagen/Technical DD</t>
        </is>
      </c>
      <c r="F22" s="45" t="inlineStr">
        <is>
          <t>Objektunterlagen/Technical DD</t>
        </is>
      </c>
      <c r="G22" s="45" t="inlineStr">
        <is>
          <t>Nein</t>
        </is>
      </c>
      <c r="H22" s="45" t="n">
        <v>65</v>
      </c>
      <c r="J22" s="45" t="inlineStr">
        <is>
          <t>Erfolgreich</t>
        </is>
      </c>
    </row>
    <row r="23" ht="15" customHeight="1" s="46">
      <c r="A23" s="45" t="inlineStr">
        <is>
          <t>2026-03-30</t>
        </is>
      </c>
      <c r="B23" s="45" t="inlineStr">
        <is>
          <t>2026-03-30 - E25 - Versicherungspolice.pdf</t>
        </is>
      </c>
      <c r="C23" s="45" t="inlineStr">
        <is>
          <t>E25</t>
        </is>
      </c>
      <c r="D23" s="45" t="inlineStr">
        <is>
          <t>Versicherungspolice</t>
        </is>
      </c>
      <c r="E23" s="45" t="inlineStr">
        <is>
          <t>Objektunterlagen/Brandschutz</t>
        </is>
      </c>
      <c r="F23" s="45" t="inlineStr">
        <is>
          <t>Vertraege_Bescheide/Versicherung</t>
        </is>
      </c>
      <c r="G23" s="45" t="inlineStr">
        <is>
          <t>Ja</t>
        </is>
      </c>
      <c r="H23" s="45" t="n">
        <v>64</v>
      </c>
      <c r="J23" s="45" t="inlineStr">
        <is>
          <t>Erfolgreich</t>
        </is>
      </c>
    </row>
    <row r="24" ht="15" customHeight="1" s="46">
      <c r="A24" s="45" t="inlineStr">
        <is>
          <t>2026-04-12</t>
        </is>
      </c>
      <c r="B24" s="45" t="inlineStr">
        <is>
          <t>2026-04-12 - ACI - Mietvertrag.pdf</t>
        </is>
      </c>
      <c r="C24" s="45" t="inlineStr">
        <is>
          <t>ACI</t>
        </is>
      </c>
      <c r="D24" s="45" t="inlineStr">
        <is>
          <t>Mietvertrag</t>
        </is>
      </c>
      <c r="E24" s="45" t="inlineStr">
        <is>
          <t>Vertraege_Bescheide/Dienstvertrag</t>
        </is>
      </c>
      <c r="F24" s="45" t="inlineStr">
        <is>
          <t>Vertraege_Bescheide/Mietvertrag</t>
        </is>
      </c>
      <c r="G24" s="45" t="inlineStr">
        <is>
          <t>Ja</t>
        </is>
      </c>
      <c r="H24" s="45" t="n">
        <v>49</v>
      </c>
      <c r="J24" s="45" t="inlineStr">
        <is>
          <t>Erfolgreich</t>
        </is>
      </c>
    </row>
    <row r="25" ht="15" customHeight="1" s="46">
      <c r="A25" s="45" t="inlineStr">
        <is>
          <t>2026-04-06</t>
        </is>
      </c>
      <c r="B25" s="45" t="inlineStr">
        <is>
          <t>2026-04-06 - E25 - Exposé.pdf</t>
        </is>
      </c>
      <c r="C25" s="45" t="inlineStr">
        <is>
          <t>E25</t>
        </is>
      </c>
      <c r="D25" s="45" t="inlineStr">
        <is>
          <t>Exposé</t>
        </is>
      </c>
      <c r="E25" s="45" t="inlineStr">
        <is>
          <t>Expose</t>
        </is>
      </c>
      <c r="F25" s="45" t="inlineStr">
        <is>
          <t>Expose</t>
        </is>
      </c>
      <c r="G25" s="45" t="inlineStr">
        <is>
          <t>Nein</t>
        </is>
      </c>
      <c r="H25" s="45" t="n">
        <v>55</v>
      </c>
      <c r="J25" s="45" t="inlineStr">
        <is>
          <t>Erfolgreich</t>
        </is>
      </c>
    </row>
    <row r="26" ht="15" customHeight="1" s="46">
      <c r="A26" s="45" t="inlineStr">
        <is>
          <t>2026-04-12</t>
        </is>
      </c>
      <c r="B26" s="45" t="inlineStr">
        <is>
          <t>2026-04-12 - B8 - Exposé.pdf</t>
        </is>
      </c>
      <c r="C26" s="45" t="inlineStr">
        <is>
          <t>B8</t>
        </is>
      </c>
      <c r="D26" s="45" t="inlineStr">
        <is>
          <t>Exposé</t>
        </is>
      </c>
      <c r="E26" s="45" t="inlineStr">
        <is>
          <t>Expose</t>
        </is>
      </c>
      <c r="F26" s="45" t="inlineStr">
        <is>
          <t>Expose</t>
        </is>
      </c>
      <c r="G26" s="45" t="inlineStr">
        <is>
          <t>Nein</t>
        </is>
      </c>
      <c r="H26" s="45" t="n">
        <v>66</v>
      </c>
      <c r="J26" s="45" t="inlineStr">
        <is>
          <t>Erfolgreich</t>
        </is>
      </c>
    </row>
    <row r="27" ht="15" customHeight="1" s="46">
      <c r="A27" s="45" t="inlineStr">
        <is>
          <t>2026-04-08</t>
        </is>
      </c>
      <c r="B27" s="45" t="inlineStr">
        <is>
          <t>2026-04-08 - B69 - Steuerbescheid.pdf</t>
        </is>
      </c>
      <c r="C27" s="45" t="inlineStr">
        <is>
          <t>B69</t>
        </is>
      </c>
      <c r="D27" s="45" t="inlineStr">
        <is>
          <t>Steuerbescheid</t>
        </is>
      </c>
      <c r="E27" s="45" t="inlineStr">
        <is>
          <t>Objektunterlagen/Altlasten</t>
        </is>
      </c>
      <c r="F27" s="45" t="inlineStr">
        <is>
          <t>Vertraege_Bescheide/Steuerbescheide</t>
        </is>
      </c>
      <c r="G27" s="45" t="inlineStr">
        <is>
          <t>Ja</t>
        </is>
      </c>
      <c r="H27" s="45" t="n">
        <v>64</v>
      </c>
      <c r="J27" s="45" t="inlineStr">
        <is>
          <t>Erfolgreich</t>
        </is>
      </c>
    </row>
    <row r="28" ht="15" customHeight="1" s="46">
      <c r="A28" s="45" t="inlineStr">
        <is>
          <t>2026-04-08</t>
        </is>
      </c>
      <c r="B28" s="45" t="inlineStr">
        <is>
          <t>2026-04-08 - B69a - Versicherungspolice.pdf</t>
        </is>
      </c>
      <c r="C28" s="45" t="inlineStr">
        <is>
          <t>B69a</t>
        </is>
      </c>
      <c r="D28" s="45" t="inlineStr">
        <is>
          <t>Versicherungspolice</t>
        </is>
      </c>
      <c r="E28" s="45" t="inlineStr">
        <is>
          <t>Vertraege_Bescheide/Versicherung</t>
        </is>
      </c>
      <c r="F28" s="45" t="inlineStr">
        <is>
          <t>Vertraege_Bescheide/Versicherung</t>
        </is>
      </c>
      <c r="G28" s="45" t="inlineStr">
        <is>
          <t>Nein</t>
        </is>
      </c>
      <c r="H28" s="45" t="n">
        <v>63</v>
      </c>
      <c r="J28" s="45" t="inlineStr">
        <is>
          <t>Erfolgreich</t>
        </is>
      </c>
    </row>
    <row r="29" ht="15" customHeight="1" s="46">
      <c r="A29" s="45" t="inlineStr">
        <is>
          <t>2026-04-10</t>
        </is>
      </c>
      <c r="B29" s="45" t="inlineStr">
        <is>
          <t>2026-04-10 - GF4 - Versicherungspolice.pdf</t>
        </is>
      </c>
      <c r="C29" s="45" t="inlineStr">
        <is>
          <t>GF4</t>
        </is>
      </c>
      <c r="D29" s="45" t="inlineStr">
        <is>
          <t>Versicherungspolice</t>
        </is>
      </c>
      <c r="E29" s="45" t="inlineStr">
        <is>
          <t>Vertraege_Bescheide/Versicherung</t>
        </is>
      </c>
      <c r="F29" s="45" t="inlineStr">
        <is>
          <t>Vertraege_Bescheide/Versicherung</t>
        </is>
      </c>
      <c r="G29" s="45" t="inlineStr">
        <is>
          <t>Nein</t>
        </is>
      </c>
      <c r="H29" s="45" t="n">
        <v>56</v>
      </c>
      <c r="J29" s="45" t="inlineStr">
        <is>
          <t>Erfolgreich</t>
        </is>
      </c>
    </row>
    <row r="30" ht="15" customHeight="1" s="46">
      <c r="A30" s="45" t="inlineStr">
        <is>
          <t>2026-04-06</t>
        </is>
      </c>
      <c r="B30" s="45" t="inlineStr">
        <is>
          <t>2026-04-06 - B69 - Gutachten.pdf</t>
        </is>
      </c>
      <c r="C30" s="45" t="inlineStr">
        <is>
          <t>B69</t>
        </is>
      </c>
      <c r="D30" s="45" t="inlineStr">
        <is>
          <t>Gutachten</t>
        </is>
      </c>
      <c r="E30" s="45" t="inlineStr">
        <is>
          <t>Objektunterlagen/Gutachten</t>
        </is>
      </c>
      <c r="F30" s="45" t="inlineStr">
        <is>
          <t>Objektunterlagen/Gutachten</t>
        </is>
      </c>
      <c r="G30" s="45" t="inlineStr">
        <is>
          <t>Nein</t>
        </is>
      </c>
      <c r="H30" s="45" t="n">
        <v>67</v>
      </c>
      <c r="J30" s="45" t="inlineStr">
        <is>
          <t>Erfolgreich</t>
        </is>
      </c>
    </row>
    <row r="31" ht="15" customHeight="1" s="46">
      <c r="A31" s="45" t="inlineStr">
        <is>
          <t>2026-04-09</t>
        </is>
      </c>
      <c r="B31" s="45" t="inlineStr">
        <is>
          <t>2026-04-09 - AFL - Baugenehmigung.pdf</t>
        </is>
      </c>
      <c r="C31" s="45" t="inlineStr">
        <is>
          <t>AFL</t>
        </is>
      </c>
      <c r="D31" s="45" t="inlineStr">
        <is>
          <t>Baugenehmigung</t>
        </is>
      </c>
      <c r="E31" s="45" t="inlineStr">
        <is>
          <t>Objektunterlagen/Baugenehmigung</t>
        </is>
      </c>
      <c r="F31" s="45" t="inlineStr">
        <is>
          <t>Objektunterlagen/Baugenehmigung</t>
        </is>
      </c>
      <c r="G31" s="45" t="inlineStr">
        <is>
          <t>Nein</t>
        </is>
      </c>
      <c r="H31" s="45" t="n">
        <v>55</v>
      </c>
      <c r="J31" s="45" t="inlineStr">
        <is>
          <t>Erfolgreich</t>
        </is>
      </c>
    </row>
    <row r="32" ht="15" customHeight="1" s="46">
      <c r="A32" s="45" t="inlineStr">
        <is>
          <t>2026-04-10</t>
        </is>
      </c>
      <c r="B32" s="45" t="inlineStr">
        <is>
          <t>2026-04-10 - IP24 - Due Diligence (Technisch).pdf</t>
        </is>
      </c>
      <c r="C32" s="45" t="inlineStr">
        <is>
          <t>IP24</t>
        </is>
      </c>
      <c r="D32" s="45" t="inlineStr">
        <is>
          <t>Due Diligence (Technisch)</t>
        </is>
      </c>
      <c r="E32" s="45" t="inlineStr">
        <is>
          <t>ZDF</t>
        </is>
      </c>
      <c r="F32" s="45" t="inlineStr">
        <is>
          <t>Objektunterlagen/Technical DD</t>
        </is>
      </c>
      <c r="G32" s="45" t="inlineStr">
        <is>
          <t>Ja</t>
        </is>
      </c>
      <c r="H32" s="45" t="n">
        <v>68</v>
      </c>
      <c r="J32" s="45" t="inlineStr">
        <is>
          <t>Erfolgreich</t>
        </is>
      </c>
    </row>
    <row r="33" ht="15" customHeight="1" s="46">
      <c r="A33" s="45" t="inlineStr">
        <is>
          <t>2026-04-16</t>
        </is>
      </c>
      <c r="B33" s="45" t="inlineStr">
        <is>
          <t>2026-04-16 - R100 - Grundbuchauszug.pdf</t>
        </is>
      </c>
      <c r="C33" s="45" t="inlineStr">
        <is>
          <t>R100</t>
        </is>
      </c>
      <c r="D33" s="45" t="inlineStr">
        <is>
          <t>Grundbuchauszug</t>
        </is>
      </c>
      <c r="E33" s="45" t="inlineStr">
        <is>
          <t>Objektunterlagen/Grundbuch</t>
        </is>
      </c>
      <c r="F33" s="45" t="inlineStr">
        <is>
          <t>Objektunterlagen/Grundbuch</t>
        </is>
      </c>
      <c r="G33" s="45" t="inlineStr">
        <is>
          <t>Nein</t>
        </is>
      </c>
      <c r="H33" s="45" t="n">
        <v>67</v>
      </c>
      <c r="J33" s="45" t="inlineStr">
        <is>
          <t>Erfolgreich</t>
        </is>
      </c>
    </row>
    <row r="34" ht="15" customHeight="1" s="46">
      <c r="A34" s="45" t="inlineStr">
        <is>
          <t>2026-04-18</t>
        </is>
      </c>
      <c r="B34" s="45" t="inlineStr">
        <is>
          <t>2026-04-18 - Z1 - Kaufvertrag.pdf</t>
        </is>
      </c>
      <c r="C34" s="45" t="inlineStr">
        <is>
          <t>Z1</t>
        </is>
      </c>
      <c r="D34" s="45" t="inlineStr">
        <is>
          <t>Kaufvertrag</t>
        </is>
      </c>
      <c r="E34" s="45" t="inlineStr">
        <is>
          <t>Objektunterlagen/Vermessung</t>
        </is>
      </c>
      <c r="F34" s="45" t="inlineStr">
        <is>
          <t>Vertraege_Bescheide/Kaufvertrag</t>
        </is>
      </c>
      <c r="G34" s="45" t="inlineStr">
        <is>
          <t>Ja</t>
        </is>
      </c>
      <c r="H34" s="45" t="n">
        <v>71</v>
      </c>
      <c r="J34" s="45" t="inlineStr">
        <is>
          <t>Erfolgreich</t>
        </is>
      </c>
    </row>
    <row r="35" ht="15" customHeight="1" s="46">
      <c r="A35" s="45" t="inlineStr">
        <is>
          <t>2026-04-19</t>
        </is>
      </c>
      <c r="B35" s="45" t="inlineStr">
        <is>
          <t>2026-04-19 - T42 - Gutachten.pdf</t>
        </is>
      </c>
      <c r="C35" s="45" t="inlineStr">
        <is>
          <t>T42</t>
        </is>
      </c>
      <c r="D35" s="45" t="inlineStr">
        <is>
          <t>Gutachten</t>
        </is>
      </c>
      <c r="E35" s="45" t="inlineStr">
        <is>
          <t>Objektunterlagen/Gutachten</t>
        </is>
      </c>
      <c r="F35" s="45" t="inlineStr">
        <is>
          <t>Objektunterlagen/Gutachten</t>
        </is>
      </c>
      <c r="G35" s="45" t="inlineStr">
        <is>
          <t>Nein</t>
        </is>
      </c>
      <c r="H35" s="45" t="n">
        <v>62</v>
      </c>
      <c r="J35" s="45" t="inlineStr">
        <is>
          <t>Erfolgreich</t>
        </is>
      </c>
    </row>
    <row r="36" ht="15" customHeight="1" s="46">
      <c r="A36" s="45" t="inlineStr">
        <is>
          <t>2026-04-14</t>
        </is>
      </c>
      <c r="B36" s="45" t="inlineStr">
        <is>
          <t>2026-04-14 - HH - Baubeschreibung.pdf</t>
        </is>
      </c>
      <c r="C36" s="45" t="inlineStr">
        <is>
          <t>HH</t>
        </is>
      </c>
      <c r="D36" s="45" t="inlineStr">
        <is>
          <t>Baubeschreibung</t>
        </is>
      </c>
      <c r="E36" s="45" t="inlineStr">
        <is>
          <t>Objektunterlagen/Baubeschreibung</t>
        </is>
      </c>
      <c r="F36" s="45" t="inlineStr">
        <is>
          <t>Objektunterlagen/Baubeschreibung</t>
        </is>
      </c>
      <c r="G36" s="45" t="inlineStr">
        <is>
          <t>Nein</t>
        </is>
      </c>
      <c r="H36" s="45" t="n">
        <v>71</v>
      </c>
      <c r="J36" s="45" t="inlineStr">
        <is>
          <t>Erfolgreich</t>
        </is>
      </c>
    </row>
    <row r="37" ht="15" customHeight="1" s="46">
      <c r="A37" s="45" t="inlineStr">
        <is>
          <t>2026-04-16</t>
        </is>
      </c>
      <c r="B37" s="45" t="inlineStr">
        <is>
          <t>2026-04-16 - GF4 - Darlehensvertrag.pdf</t>
        </is>
      </c>
      <c r="C37" s="45" t="inlineStr">
        <is>
          <t>GF4</t>
        </is>
      </c>
      <c r="D37" s="45" t="inlineStr">
        <is>
          <t>Darlehensvertrag</t>
        </is>
      </c>
      <c r="E37" s="45" t="inlineStr">
        <is>
          <t>Vertraege_Bescheide/Darlehensvertrag</t>
        </is>
      </c>
      <c r="F37" s="45" t="inlineStr">
        <is>
          <t>Vertraege_Bescheide/Darlehensvertrag</t>
        </is>
      </c>
      <c r="G37" s="45" t="inlineStr">
        <is>
          <t>Nein</t>
        </is>
      </c>
      <c r="H37" s="45" t="n">
        <v>61</v>
      </c>
      <c r="J37" s="45" t="inlineStr">
        <is>
          <t>Erfolgreich</t>
        </is>
      </c>
    </row>
    <row r="38" ht="15" customHeight="1" s="46">
      <c r="A38" s="45" t="inlineStr">
        <is>
          <t>2026-04-19</t>
        </is>
      </c>
      <c r="B38" s="45" t="inlineStr">
        <is>
          <t>2026-04-19 - HH - Steuerbescheid.pdf</t>
        </is>
      </c>
      <c r="C38" s="45" t="inlineStr">
        <is>
          <t>HH</t>
        </is>
      </c>
      <c r="D38" s="45" t="inlineStr">
        <is>
          <t>Steuerbescheid</t>
        </is>
      </c>
      <c r="E38" s="45" t="inlineStr">
        <is>
          <t>Objektunterlagen/Bauantrag</t>
        </is>
      </c>
      <c r="F38" s="45" t="inlineStr">
        <is>
          <t>Vertraege_Bescheide/Steuerbescheide</t>
        </is>
      </c>
      <c r="G38" s="45" t="inlineStr">
        <is>
          <t>Ja</t>
        </is>
      </c>
      <c r="H38" s="45" t="n">
        <v>58</v>
      </c>
      <c r="J38" s="45" t="inlineStr">
        <is>
          <t>Erfolgreich</t>
        </is>
      </c>
    </row>
    <row r="39" ht="15" customHeight="1" s="46">
      <c r="A39" s="45" t="inlineStr">
        <is>
          <t>2026-04-16</t>
        </is>
      </c>
      <c r="B39" s="45" t="inlineStr">
        <is>
          <t>2026-04-16 - T42 - Versicherungspolice.pdf</t>
        </is>
      </c>
      <c r="C39" s="45" t="inlineStr">
        <is>
          <t>T42</t>
        </is>
      </c>
      <c r="D39" s="45" t="inlineStr">
        <is>
          <t>Versicherungspolice</t>
        </is>
      </c>
      <c r="E39" s="45" t="inlineStr">
        <is>
          <t>Vertraege_Bescheide/Pachtvertrag</t>
        </is>
      </c>
      <c r="F39" s="45" t="inlineStr">
        <is>
          <t>Vertraege_Bescheide/Versicherung</t>
        </is>
      </c>
      <c r="G39" s="45" t="inlineStr">
        <is>
          <t>Ja</t>
        </is>
      </c>
      <c r="H39" s="45" t="n">
        <v>77</v>
      </c>
      <c r="J39" s="45" t="inlineStr">
        <is>
          <t>Erfolgreich</t>
        </is>
      </c>
    </row>
    <row r="40" ht="15" customHeight="1" s="46">
      <c r="A40" s="45" t="inlineStr">
        <is>
          <t>2026-04-13</t>
        </is>
      </c>
      <c r="B40" s="45" t="inlineStr">
        <is>
          <t>2026-04-13 - B69a - Baubeschreibung.pdf</t>
        </is>
      </c>
      <c r="C40" s="45" t="inlineStr">
        <is>
          <t>B69a</t>
        </is>
      </c>
      <c r="D40" s="45" t="inlineStr">
        <is>
          <t>Baubeschreibung</t>
        </is>
      </c>
      <c r="E40" s="45" t="inlineStr">
        <is>
          <t>Objektunterlagen/Baubeschreibung</t>
        </is>
      </c>
      <c r="F40" s="45" t="inlineStr">
        <is>
          <t>Objektunterlagen/Baubeschreibung</t>
        </is>
      </c>
      <c r="G40" s="45" t="inlineStr">
        <is>
          <t>Nein</t>
        </is>
      </c>
      <c r="H40" s="45" t="n">
        <v>75</v>
      </c>
      <c r="J40" s="45" t="inlineStr">
        <is>
          <t>Erfolgreich</t>
        </is>
      </c>
    </row>
    <row r="41" ht="15" customHeight="1" s="46">
      <c r="A41" s="45" t="inlineStr">
        <is>
          <t>2026-04-14</t>
        </is>
      </c>
      <c r="B41" s="45" t="inlineStr">
        <is>
          <t>2026-04-14 - B8 - Gutachten.pdf</t>
        </is>
      </c>
      <c r="C41" s="45" t="inlineStr">
        <is>
          <t>B8</t>
        </is>
      </c>
      <c r="D41" s="45" t="inlineStr">
        <is>
          <t>Gutachten</t>
        </is>
      </c>
      <c r="E41" s="45" t="inlineStr">
        <is>
          <t>Objektunterlagen/Gutachten</t>
        </is>
      </c>
      <c r="F41" s="45" t="inlineStr">
        <is>
          <t>Objektunterlagen/Gutachten</t>
        </is>
      </c>
      <c r="G41" s="45" t="inlineStr">
        <is>
          <t>Nein</t>
        </is>
      </c>
      <c r="H41" s="45" t="n">
        <v>66</v>
      </c>
      <c r="J41" s="45" t="inlineStr">
        <is>
          <t>Erfolgreich</t>
        </is>
      </c>
    </row>
    <row r="42" ht="15" customHeight="1" s="46">
      <c r="A42" s="45" t="inlineStr">
        <is>
          <t>2026-04-19</t>
        </is>
      </c>
      <c r="B42" s="45" t="inlineStr">
        <is>
          <t>2026-04-19 - ACI - Kaufvertrag.pdf</t>
        </is>
      </c>
      <c r="C42" s="45" t="inlineStr">
        <is>
          <t>ACI</t>
        </is>
      </c>
      <c r="D42" s="45" t="inlineStr">
        <is>
          <t>Kaufvertrag</t>
        </is>
      </c>
      <c r="E42" s="45" t="inlineStr">
        <is>
          <t>Objektunterlagen/Statik</t>
        </is>
      </c>
      <c r="F42" s="45" t="inlineStr">
        <is>
          <t>Vertraege_Bescheide/Kaufvertrag</t>
        </is>
      </c>
      <c r="G42" s="45" t="inlineStr">
        <is>
          <t>Ja</t>
        </is>
      </c>
      <c r="H42" s="45" t="n">
        <v>76</v>
      </c>
      <c r="J42" s="45" t="inlineStr">
        <is>
          <t>Erfolgreich</t>
        </is>
      </c>
    </row>
    <row r="43" ht="15" customHeight="1" s="46">
      <c r="A43" s="45" t="inlineStr">
        <is>
          <t>2026-04-26</t>
        </is>
      </c>
      <c r="B43" s="45" t="inlineStr">
        <is>
          <t>2026-04-26 - HH - Exposé.pdf</t>
        </is>
      </c>
      <c r="C43" s="45" t="inlineStr">
        <is>
          <t>HH</t>
        </is>
      </c>
      <c r="D43" s="45" t="inlineStr">
        <is>
          <t>Exposé</t>
        </is>
      </c>
      <c r="E43" s="45" t="inlineStr">
        <is>
          <t>Expose</t>
        </is>
      </c>
      <c r="F43" s="45" t="inlineStr">
        <is>
          <t>Expose</t>
        </is>
      </c>
      <c r="G43" s="45" t="inlineStr">
        <is>
          <t>Nein</t>
        </is>
      </c>
      <c r="H43" s="45" t="n">
        <v>55</v>
      </c>
      <c r="J43" s="45" t="inlineStr">
        <is>
          <t>Erfolgreich</t>
        </is>
      </c>
    </row>
    <row r="44" ht="15" customHeight="1" s="46">
      <c r="A44" s="45" t="inlineStr">
        <is>
          <t>2026-04-22</t>
        </is>
      </c>
      <c r="B44" s="45" t="inlineStr">
        <is>
          <t>2026-04-22 - B69a - Versicherungspolice.pdf</t>
        </is>
      </c>
      <c r="C44" s="45" t="inlineStr">
        <is>
          <t>B69a</t>
        </is>
      </c>
      <c r="D44" s="45" t="inlineStr">
        <is>
          <t>Versicherungspolice</t>
        </is>
      </c>
      <c r="E44" s="45" t="inlineStr">
        <is>
          <t>Vertraege_Bescheide/Dienstvertrag/Angebote &amp; Vertragsentwürfe</t>
        </is>
      </c>
      <c r="F44" s="45" t="inlineStr">
        <is>
          <t>Vertraege_Bescheide/Versicherung</t>
        </is>
      </c>
      <c r="G44" s="45" t="inlineStr">
        <is>
          <t>Ja</t>
        </is>
      </c>
      <c r="H44" s="45" t="n">
        <v>97</v>
      </c>
      <c r="J44" s="45" t="inlineStr">
        <is>
          <t>Erfolgreich</t>
        </is>
      </c>
    </row>
    <row r="45" ht="15" customHeight="1" s="46">
      <c r="A45" s="45" t="inlineStr">
        <is>
          <t>2026-04-25</t>
        </is>
      </c>
      <c r="B45" s="45" t="inlineStr">
        <is>
          <t>2026-04-25 - B69a - Baubeschreibung.pdf</t>
        </is>
      </c>
      <c r="C45" s="45" t="inlineStr">
        <is>
          <t>B69a</t>
        </is>
      </c>
      <c r="D45" s="45" t="inlineStr">
        <is>
          <t>Baubeschreibung</t>
        </is>
      </c>
      <c r="E45" s="45" t="inlineStr">
        <is>
          <t>Objektunterlagen/Baugenehmigung</t>
        </is>
      </c>
      <c r="F45" s="45" t="inlineStr">
        <is>
          <t>Objektunterlagen/Baubeschreibung</t>
        </is>
      </c>
      <c r="G45" s="45" t="inlineStr">
        <is>
          <t>Ja</t>
        </is>
      </c>
      <c r="H45" s="45" t="n">
        <v>67</v>
      </c>
      <c r="J45" s="45" t="inlineStr">
        <is>
          <t>Erfolgreich</t>
        </is>
      </c>
    </row>
    <row r="46" ht="15" customHeight="1" s="46">
      <c r="A46" s="45" t="inlineStr">
        <is>
          <t>2026-04-22</t>
        </is>
      </c>
      <c r="B46" s="45" t="inlineStr">
        <is>
          <t>2017-01-20 - B69 - Schwarzlichtviertel-Golf-02.jpg</t>
        </is>
      </c>
      <c r="C46" s="45" t="inlineStr">
        <is>
          <t>B69</t>
        </is>
      </c>
      <c r="D46" s="45" t="inlineStr">
        <is>
          <t>Foto</t>
        </is>
      </c>
      <c r="E46" s="45" t="inlineStr">
        <is>
          <t>Objektunterlagen/Fotos</t>
        </is>
      </c>
      <c r="F46" s="45" t="inlineStr">
        <is>
          <t>Objektunterlagen/Fotos</t>
        </is>
      </c>
      <c r="G46" s="45" t="inlineStr">
        <is>
          <t>Nein</t>
        </is>
      </c>
      <c r="H46" s="45" t="n">
        <v>66</v>
      </c>
      <c r="J46" s="45" t="inlineStr">
        <is>
          <t>Erfolgreich</t>
        </is>
      </c>
    </row>
    <row r="47" ht="15" customHeight="1" s="46">
      <c r="A47" s="45" t="inlineStr">
        <is>
          <t>2026-04-25</t>
        </is>
      </c>
      <c r="B47" s="45" t="inlineStr">
        <is>
          <t>2026-04-25 - B69a - Bauantrag.pdf</t>
        </is>
      </c>
      <c r="C47" s="45" t="inlineStr">
        <is>
          <t>B69a</t>
        </is>
      </c>
      <c r="D47" s="45" t="inlineStr">
        <is>
          <t>Bauantrag</t>
        </is>
      </c>
      <c r="E47" s="45" t="inlineStr">
        <is>
          <t>Objektunterlagen/Bauantrag</t>
        </is>
      </c>
      <c r="F47" s="45" t="inlineStr">
        <is>
          <t>Objektunterlagen/Bauantrag</t>
        </is>
      </c>
      <c r="G47" s="45" t="inlineStr">
        <is>
          <t>Nein</t>
        </is>
      </c>
      <c r="H47" s="45" t="n">
        <v>71</v>
      </c>
      <c r="J47" s="45" t="inlineStr">
        <is>
          <t>Erfolgreich</t>
        </is>
      </c>
    </row>
    <row r="48" ht="15" customHeight="1" s="46">
      <c r="A48" s="45" t="inlineStr">
        <is>
          <t>2026-04-26</t>
        </is>
      </c>
      <c r="B48" s="45" t="inlineStr">
        <is>
          <t>2026-04-26 - B69a - Grundbuchauszug.pdf</t>
        </is>
      </c>
      <c r="C48" s="45" t="inlineStr">
        <is>
          <t>B69a</t>
        </is>
      </c>
      <c r="D48" s="45" t="inlineStr">
        <is>
          <t>Grundbuchauszug</t>
        </is>
      </c>
      <c r="E48" s="45" t="inlineStr">
        <is>
          <t>Schriftverkehr</t>
        </is>
      </c>
      <c r="F48" s="45" t="inlineStr">
        <is>
          <t>Objektunterlagen/Grundbuch</t>
        </is>
      </c>
      <c r="G48" s="45" t="inlineStr">
        <is>
          <t>Ja</t>
        </is>
      </c>
      <c r="H48" s="45" t="n">
        <v>83</v>
      </c>
      <c r="J48" s="45" t="inlineStr">
        <is>
          <t>Erfolgreich</t>
        </is>
      </c>
    </row>
    <row r="49" ht="15" customHeight="1" s="46">
      <c r="A49" s="45" t="inlineStr">
        <is>
          <t>2026-04-20</t>
        </is>
      </c>
      <c r="B49" s="45" t="inlineStr">
        <is>
          <t>2026-04-20 - B69 - Bauantrag.pdf</t>
        </is>
      </c>
      <c r="C49" s="45" t="inlineStr">
        <is>
          <t>B69</t>
        </is>
      </c>
      <c r="D49" s="45" t="inlineStr">
        <is>
          <t>Bauantrag</t>
        </is>
      </c>
      <c r="E49" s="45" t="inlineStr">
        <is>
          <t>Objektunterlagen/Bauantrag</t>
        </is>
      </c>
      <c r="F49" s="45" t="inlineStr">
        <is>
          <t>Objektunterlagen/Bauantrag</t>
        </is>
      </c>
      <c r="G49" s="45" t="inlineStr">
        <is>
          <t>Nein</t>
        </is>
      </c>
      <c r="H49" s="45" t="n">
        <v>74</v>
      </c>
      <c r="J49" s="45" t="inlineStr">
        <is>
          <t>Erfolgreich</t>
        </is>
      </c>
    </row>
    <row r="50" ht="15" customHeight="1" s="46">
      <c r="A50" s="45" t="inlineStr">
        <is>
          <t>2026-04-22</t>
        </is>
      </c>
      <c r="B50" s="45" t="inlineStr">
        <is>
          <t>2026-04-22 - R100 - Foto.pdf</t>
        </is>
      </c>
      <c r="C50" s="45" t="inlineStr">
        <is>
          <t>R100</t>
        </is>
      </c>
      <c r="D50" s="45" t="inlineStr">
        <is>
          <t>Foto</t>
        </is>
      </c>
      <c r="E50" s="45" t="inlineStr">
        <is>
          <t>Objektunterlagen/Baugenehmigung</t>
        </is>
      </c>
      <c r="F50" s="45" t="inlineStr">
        <is>
          <t>Objektunterlagen/Fotos</t>
        </is>
      </c>
      <c r="G50" s="45" t="inlineStr">
        <is>
          <t>Ja</t>
        </is>
      </c>
      <c r="H50" s="45" t="n">
        <v>66</v>
      </c>
      <c r="J50" s="45" t="inlineStr">
        <is>
          <t>Erfolgreich</t>
        </is>
      </c>
    </row>
    <row r="51" ht="15" customHeight="1" s="46">
      <c r="A51" s="45" t="inlineStr">
        <is>
          <t>2026-04-20</t>
        </is>
      </c>
      <c r="B51" s="45" t="inlineStr">
        <is>
          <t>2026-04-20 - HH - Steuerbescheid.pdf</t>
        </is>
      </c>
      <c r="C51" s="45" t="inlineStr">
        <is>
          <t>HH</t>
        </is>
      </c>
      <c r="D51" s="45" t="inlineStr">
        <is>
          <t>Steuerbescheid</t>
        </is>
      </c>
      <c r="E51" s="45" t="inlineStr">
        <is>
          <t>Vertraege_Bescheide/Steuerbescheide</t>
        </is>
      </c>
      <c r="F51" s="45" t="inlineStr">
        <is>
          <t>Vertraege_Bescheide/Steuerbescheide</t>
        </is>
      </c>
      <c r="G51" s="45" t="inlineStr">
        <is>
          <t>Nein</t>
        </is>
      </c>
      <c r="H51" s="45" t="n">
        <v>64</v>
      </c>
      <c r="J51" s="45" t="inlineStr">
        <is>
          <t>Erfolgreich</t>
        </is>
      </c>
    </row>
    <row r="52" ht="15" customHeight="1" s="46">
      <c r="A52" s="45" t="inlineStr">
        <is>
          <t>2026-04-20</t>
        </is>
      </c>
      <c r="B52" s="45" t="inlineStr">
        <is>
          <t>2026-04-20 - AFL - Steuerbescheid.pdf</t>
        </is>
      </c>
      <c r="C52" s="45" t="inlineStr">
        <is>
          <t>AFL</t>
        </is>
      </c>
      <c r="D52" s="45" t="inlineStr">
        <is>
          <t>Steuerbescheid</t>
        </is>
      </c>
      <c r="E52" s="45" t="inlineStr">
        <is>
          <t>Vertraege_Bescheide/Steuerbescheide</t>
        </is>
      </c>
      <c r="F52" s="45" t="inlineStr">
        <is>
          <t>Vertraege_Bescheide/Steuerbescheide</t>
        </is>
      </c>
      <c r="G52" s="45" t="inlineStr">
        <is>
          <t>Nein</t>
        </is>
      </c>
      <c r="H52" s="45" t="n">
        <v>75</v>
      </c>
      <c r="J52" s="45" t="inlineStr">
        <is>
          <t>Erfolgreich</t>
        </is>
      </c>
    </row>
    <row r="53" ht="15" customHeight="1" s="46">
      <c r="A53" s="45" t="inlineStr">
        <is>
          <t>2026-04-20</t>
        </is>
      </c>
      <c r="B53" s="45" t="inlineStr">
        <is>
          <t>2026-04-20 - E25 - Rechnung.pdf</t>
        </is>
      </c>
      <c r="C53" s="45" t="inlineStr">
        <is>
          <t>E25</t>
        </is>
      </c>
      <c r="D53" s="45" t="inlineStr">
        <is>
          <t>Rechnung</t>
        </is>
      </c>
      <c r="E53" s="45" t="inlineStr">
        <is>
          <t>Vertraege_Bescheide/Rechnungen</t>
        </is>
      </c>
      <c r="F53" s="45" t="inlineStr">
        <is>
          <t>Vertraege_Bescheide/Rechnungen</t>
        </is>
      </c>
      <c r="G53" s="45" t="inlineStr">
        <is>
          <t>Nein</t>
        </is>
      </c>
      <c r="H53" s="45" t="n">
        <v>82</v>
      </c>
      <c r="J53" s="45" t="inlineStr">
        <is>
          <t>Erfolgreich</t>
        </is>
      </c>
    </row>
    <row r="54" ht="15" customHeight="1" s="46">
      <c r="A54" s="45" t="inlineStr">
        <is>
          <t>2026-04-23</t>
        </is>
      </c>
      <c r="B54" s="45" t="inlineStr">
        <is>
          <t>2026-04-23 - T42 - Gutachten.pdf</t>
        </is>
      </c>
      <c r="C54" s="45" t="inlineStr">
        <is>
          <t>T42</t>
        </is>
      </c>
      <c r="D54" s="45" t="inlineStr">
        <is>
          <t>Gutachten</t>
        </is>
      </c>
      <c r="E54" s="45" t="inlineStr">
        <is>
          <t>Vertraege_Bescheide/Versicherung</t>
        </is>
      </c>
      <c r="F54" s="45" t="inlineStr">
        <is>
          <t>Objektunterlagen/Gutachten</t>
        </is>
      </c>
      <c r="G54" s="45" t="inlineStr">
        <is>
          <t>Ja</t>
        </is>
      </c>
      <c r="H54" s="45" t="n">
        <v>78</v>
      </c>
      <c r="J54" s="45" t="inlineStr">
        <is>
          <t>Erfolgreich</t>
        </is>
      </c>
    </row>
    <row r="55" ht="15" customHeight="1" s="46">
      <c r="A55" s="45" t="inlineStr">
        <is>
          <t>2026-04-22</t>
        </is>
      </c>
      <c r="B55" s="45" t="inlineStr">
        <is>
          <t>2026-04-22 - AFL - Mietvertrag.pdf</t>
        </is>
      </c>
      <c r="C55" s="45" t="inlineStr">
        <is>
          <t>AFL</t>
        </is>
      </c>
      <c r="D55" s="45" t="inlineStr">
        <is>
          <t>Mietvertrag</t>
        </is>
      </c>
      <c r="E55" s="45" t="inlineStr">
        <is>
          <t>Vertraege_Bescheide/Mietvertrag</t>
        </is>
      </c>
      <c r="F55" s="45" t="inlineStr">
        <is>
          <t>Vertraege_Bescheide/Mietvertrag</t>
        </is>
      </c>
      <c r="G55" s="45" t="inlineStr">
        <is>
          <t>Nein</t>
        </is>
      </c>
      <c r="H55" s="45" t="n">
        <v>81</v>
      </c>
      <c r="J55" s="45" t="inlineStr">
        <is>
          <t>Erfolgreich</t>
        </is>
      </c>
    </row>
    <row r="56" ht="15" customHeight="1" s="46">
      <c r="A56" s="45" t="inlineStr">
        <is>
          <t>2026-04-25</t>
        </is>
      </c>
      <c r="B56" s="45" t="inlineStr">
        <is>
          <t>2026-04-25 - AFL - Pachtvertrag.pdf</t>
        </is>
      </c>
      <c r="C56" s="45" t="inlineStr">
        <is>
          <t>AFL</t>
        </is>
      </c>
      <c r="D56" s="45" t="inlineStr">
        <is>
          <t>Pachtvertrag</t>
        </is>
      </c>
      <c r="E56" s="45" t="inlineStr">
        <is>
          <t>Vertraege_Bescheide/Pachtvertrag</t>
        </is>
      </c>
      <c r="F56" s="45" t="inlineStr">
        <is>
          <t>Vertraege_Bescheide/Pachtvertrag</t>
        </is>
      </c>
      <c r="G56" s="45" t="inlineStr">
        <is>
          <t>Nein</t>
        </is>
      </c>
      <c r="H56" s="45" t="n">
        <v>78</v>
      </c>
      <c r="J56" s="45" t="inlineStr">
        <is>
          <t>Erfolgreich</t>
        </is>
      </c>
    </row>
    <row r="57" ht="15" customHeight="1" s="46">
      <c r="A57" s="45" t="inlineStr">
        <is>
          <t>2026-04-22</t>
        </is>
      </c>
      <c r="B57" s="45" t="inlineStr">
        <is>
          <t>2026-04-22 - B69 - Steuerbescheid.pdf</t>
        </is>
      </c>
      <c r="C57" s="45" t="inlineStr">
        <is>
          <t>B69</t>
        </is>
      </c>
      <c r="D57" s="45" t="inlineStr">
        <is>
          <t>Steuerbescheid</t>
        </is>
      </c>
      <c r="E57" s="45" t="inlineStr">
        <is>
          <t>Sonstiges/Verwaltung</t>
        </is>
      </c>
      <c r="F57" s="45" t="inlineStr">
        <is>
          <t>Vertraege_Bescheide/Steuerbescheide</t>
        </is>
      </c>
      <c r="G57" s="45" t="inlineStr">
        <is>
          <t>Ja</t>
        </is>
      </c>
      <c r="H57" s="45" t="n">
        <v>68</v>
      </c>
      <c r="J57" s="45" t="inlineStr">
        <is>
          <t>Erfolgreich</t>
        </is>
      </c>
    </row>
    <row r="58" ht="15" customHeight="1" s="46">
      <c r="A58" s="45" t="inlineStr">
        <is>
          <t>2026-05-03</t>
        </is>
      </c>
      <c r="B58" s="45" t="inlineStr">
        <is>
          <t>2026-05-03 - HR - Pachtvertrag.pdf</t>
        </is>
      </c>
      <c r="C58" s="45" t="inlineStr">
        <is>
          <t>HR</t>
        </is>
      </c>
      <c r="D58" s="45" t="inlineStr">
        <is>
          <t>Pachtvertrag</t>
        </is>
      </c>
      <c r="E58" s="45" t="inlineStr">
        <is>
          <t>Vertraege_Bescheide/Pachtvertrag</t>
        </is>
      </c>
      <c r="F58" s="45" t="inlineStr">
        <is>
          <t>Vertraege_Bescheide/Pachtvertrag</t>
        </is>
      </c>
      <c r="G58" s="45" t="inlineStr">
        <is>
          <t>Nein</t>
        </is>
      </c>
      <c r="H58" s="45" t="n">
        <v>83</v>
      </c>
      <c r="J58" s="45" t="inlineStr">
        <is>
          <t>Erfolgreich</t>
        </is>
      </c>
    </row>
    <row r="59" ht="15" customHeight="1" s="46">
      <c r="A59" s="45" t="inlineStr">
        <is>
          <t>2026-04-29</t>
        </is>
      </c>
      <c r="B59" s="45" t="inlineStr">
        <is>
          <t>2026-04-29 - HR - Letter of Intent.pdf</t>
        </is>
      </c>
      <c r="C59" s="45" t="inlineStr">
        <is>
          <t>HR</t>
        </is>
      </c>
      <c r="D59" s="45" t="inlineStr">
        <is>
          <t>Letter of Intent</t>
        </is>
      </c>
      <c r="E59" s="45" t="inlineStr">
        <is>
          <t>Vertraege_Bescheide/LOI</t>
        </is>
      </c>
      <c r="F59" s="45" t="inlineStr">
        <is>
          <t>Vertraege_Bescheide/LOI</t>
        </is>
      </c>
      <c r="G59" s="45" t="inlineStr">
        <is>
          <t>Nein</t>
        </is>
      </c>
      <c r="H59" s="45" t="n">
        <v>76</v>
      </c>
      <c r="J59" s="45" t="inlineStr">
        <is>
          <t>Erfolgreich</t>
        </is>
      </c>
    </row>
    <row r="60" ht="15" customHeight="1" s="46">
      <c r="A60" s="45" t="inlineStr">
        <is>
          <t>2026-04-30</t>
        </is>
      </c>
      <c r="B60" s="45" t="inlineStr">
        <is>
          <t>2026-04-30 - ACI - Rechnung.pdf</t>
        </is>
      </c>
      <c r="C60" s="45" t="inlineStr">
        <is>
          <t>ACI</t>
        </is>
      </c>
      <c r="D60" s="45" t="inlineStr">
        <is>
          <t>Rechnung</t>
        </is>
      </c>
      <c r="E60" s="45" t="inlineStr">
        <is>
          <t>Vertraege_Bescheide/Rechnungen</t>
        </is>
      </c>
      <c r="F60" s="45" t="inlineStr">
        <is>
          <t>Vertraege_Bescheide/Rechnungen</t>
        </is>
      </c>
      <c r="G60" s="45" t="inlineStr">
        <is>
          <t>Nein</t>
        </is>
      </c>
      <c r="H60" s="45" t="n">
        <v>65</v>
      </c>
      <c r="J60" s="45" t="inlineStr">
        <is>
          <t>Erfolgreich</t>
        </is>
      </c>
    </row>
    <row r="61" ht="15" customHeight="1" s="46">
      <c r="A61" s="45" t="inlineStr">
        <is>
          <t>2026-04-27</t>
        </is>
      </c>
      <c r="B61" s="45" t="inlineStr">
        <is>
          <t>2026-04-27 - IP24 - Mietvertrag.pdf</t>
        </is>
      </c>
      <c r="C61" s="45" t="inlineStr">
        <is>
          <t>IP24</t>
        </is>
      </c>
      <c r="D61" s="45" t="inlineStr">
        <is>
          <t>Mietvertrag</t>
        </is>
      </c>
      <c r="E61" s="45" t="inlineStr">
        <is>
          <t>Vertraege_Bescheide/Mietvertrag</t>
        </is>
      </c>
      <c r="F61" s="45" t="inlineStr">
        <is>
          <t>Vertraege_Bescheide/Mietvertrag</t>
        </is>
      </c>
      <c r="G61" s="45" t="inlineStr">
        <is>
          <t>Nein</t>
        </is>
      </c>
      <c r="H61" s="45" t="n">
        <v>89</v>
      </c>
      <c r="J61" s="45" t="inlineStr">
        <is>
          <t>Erfolgreich</t>
        </is>
      </c>
    </row>
    <row r="62" ht="15" customHeight="1" s="46">
      <c r="A62" s="45" t="inlineStr">
        <is>
          <t>2026-04-29</t>
        </is>
      </c>
      <c r="B62" s="45" t="inlineStr">
        <is>
          <t>2026-04-29 - NEG_AG - Pachtvertrag.pdf</t>
        </is>
      </c>
      <c r="C62" s="45" t="inlineStr">
        <is>
          <t>NEG_AG</t>
        </is>
      </c>
      <c r="D62" s="45" t="inlineStr">
        <is>
          <t>Pachtvertrag</t>
        </is>
      </c>
      <c r="E62" s="45" t="inlineStr">
        <is>
          <t>Objektunterlagen/Baubeschreibung</t>
        </is>
      </c>
      <c r="F62" s="45" t="inlineStr">
        <is>
          <t>Vertraege_Bescheide/Pachtvertrag</t>
        </is>
      </c>
      <c r="G62" s="45" t="inlineStr">
        <is>
          <t>Ja</t>
        </is>
      </c>
      <c r="H62" s="45" t="n">
        <v>62</v>
      </c>
      <c r="J62" s="45" t="inlineStr">
        <is>
          <t>Erfolgreich</t>
        </is>
      </c>
    </row>
    <row r="63" ht="15" customHeight="1" s="46">
      <c r="A63" s="45" t="inlineStr">
        <is>
          <t>2026-05-01</t>
        </is>
      </c>
      <c r="B63" s="45" t="inlineStr">
        <is>
          <t>2026-05-01 - B69 - Versicherungspolice.pdf</t>
        </is>
      </c>
      <c r="C63" s="45" t="inlineStr">
        <is>
          <t>B69</t>
        </is>
      </c>
      <c r="D63" s="45" t="inlineStr">
        <is>
          <t>Versicherungspolice</t>
        </is>
      </c>
      <c r="E63" s="45" t="inlineStr">
        <is>
          <t>Vertraege_Bescheide/LOI</t>
        </is>
      </c>
      <c r="F63" s="45" t="inlineStr">
        <is>
          <t>Vertraege_Bescheide/Versicherung</t>
        </is>
      </c>
      <c r="G63" s="45" t="inlineStr">
        <is>
          <t>Ja</t>
        </is>
      </c>
      <c r="H63" s="45" t="n">
        <v>69</v>
      </c>
      <c r="J63" s="45" t="inlineStr">
        <is>
          <t>Erfolgreich</t>
        </is>
      </c>
    </row>
    <row r="64" ht="15" customHeight="1" s="46">
      <c r="A64" s="45" t="inlineStr">
        <is>
          <t>2026-04-28</t>
        </is>
      </c>
      <c r="B64" s="45" t="inlineStr">
        <is>
          <t>2026-04-28 - B69 - Baugenehmigung.pdf</t>
        </is>
      </c>
      <c r="C64" s="45" t="inlineStr">
        <is>
          <t>B69</t>
        </is>
      </c>
      <c r="D64" s="45" t="inlineStr">
        <is>
          <t>Baugenehmigung</t>
        </is>
      </c>
      <c r="E64" s="45" t="inlineStr">
        <is>
          <t>Objektunterlagen/Baugenehmigung</t>
        </is>
      </c>
      <c r="F64" s="45" t="inlineStr">
        <is>
          <t>Objektunterlagen/Baugenehmigung</t>
        </is>
      </c>
      <c r="G64" s="45" t="inlineStr">
        <is>
          <t>Nein</t>
        </is>
      </c>
      <c r="H64" s="45" t="n">
        <v>68</v>
      </c>
      <c r="J64" s="45" t="inlineStr">
        <is>
          <t>Erfolgreich</t>
        </is>
      </c>
    </row>
    <row r="65" ht="15" customHeight="1" s="46">
      <c r="A65" s="45" t="inlineStr">
        <is>
          <t>2026-04-27</t>
        </is>
      </c>
      <c r="B65" s="45" t="inlineStr">
        <is>
          <t>2026-04-27 - B69 - Pachtvertrag.pdf</t>
        </is>
      </c>
      <c r="C65" s="45" t="inlineStr">
        <is>
          <t>B69</t>
        </is>
      </c>
      <c r="D65" s="45" t="inlineStr">
        <is>
          <t>Pachtvertrag</t>
        </is>
      </c>
      <c r="E65" s="45" t="inlineStr">
        <is>
          <t>Objektunterlagen/Denkmalschutz</t>
        </is>
      </c>
      <c r="F65" s="45" t="inlineStr">
        <is>
          <t>Vertraege_Bescheide/Pachtvertrag</t>
        </is>
      </c>
      <c r="G65" s="45" t="inlineStr">
        <is>
          <t>Ja</t>
        </is>
      </c>
      <c r="H65" s="45" t="n">
        <v>70</v>
      </c>
      <c r="J65" s="45" t="inlineStr">
        <is>
          <t>Erfolgreich</t>
        </is>
      </c>
    </row>
    <row r="66" ht="15" customHeight="1" s="46">
      <c r="A66" s="45" t="inlineStr">
        <is>
          <t>2026-04-30</t>
        </is>
      </c>
      <c r="B66" s="45" t="inlineStr">
        <is>
          <t>2026-04-30 - GF4 - Letter of Intent.pdf</t>
        </is>
      </c>
      <c r="C66" s="45" t="inlineStr">
        <is>
          <t>GF4</t>
        </is>
      </c>
      <c r="D66" s="45" t="inlineStr">
        <is>
          <t>Letter of Intent</t>
        </is>
      </c>
      <c r="E66" s="45" t="inlineStr">
        <is>
          <t>Vertraege_Bescheide/LOI</t>
        </is>
      </c>
      <c r="F66" s="45" t="inlineStr">
        <is>
          <t>Vertraege_Bescheide/LOI</t>
        </is>
      </c>
      <c r="G66" s="45" t="inlineStr">
        <is>
          <t>Nein</t>
        </is>
      </c>
      <c r="H66" s="45" t="n">
        <v>78</v>
      </c>
      <c r="J66" s="45" t="inlineStr">
        <is>
          <t>Erfolgreich</t>
        </is>
      </c>
    </row>
    <row r="67" ht="15" customHeight="1" s="46">
      <c r="A67" s="45" t="inlineStr">
        <is>
          <t>2026-04-29</t>
        </is>
      </c>
      <c r="B67" s="45" t="inlineStr">
        <is>
          <t>2026-04-29 - T42 - Darlehensvertrag.pdf</t>
        </is>
      </c>
      <c r="C67" s="45" t="inlineStr">
        <is>
          <t>T42</t>
        </is>
      </c>
      <c r="D67" s="45" t="inlineStr">
        <is>
          <t>Darlehensvertrag</t>
        </is>
      </c>
      <c r="E67" s="45" t="inlineStr">
        <is>
          <t>Vertraege_Bescheide/Darlehensvertrag</t>
        </is>
      </c>
      <c r="F67" s="45" t="inlineStr">
        <is>
          <t>Vertraege_Bescheide/Darlehensvertrag</t>
        </is>
      </c>
      <c r="G67" s="45" t="inlineStr">
        <is>
          <t>Nein</t>
        </is>
      </c>
      <c r="H67" s="45" t="n">
        <v>79</v>
      </c>
      <c r="J67" s="45" t="inlineStr">
        <is>
          <t>Erfolgreich</t>
        </is>
      </c>
    </row>
    <row r="68" ht="15" customHeight="1" s="46">
      <c r="A68" s="45" t="inlineStr">
        <is>
          <t>2026-05-03</t>
        </is>
      </c>
      <c r="B68" s="45" t="inlineStr">
        <is>
          <t>2026-05-03 - IP24 - Grundbuchauszug.pdf</t>
        </is>
      </c>
      <c r="C68" s="45" t="inlineStr">
        <is>
          <t>IP24</t>
        </is>
      </c>
      <c r="D68" s="45" t="inlineStr">
        <is>
          <t>Grundbuchauszug</t>
        </is>
      </c>
      <c r="E68" s="45" t="inlineStr">
        <is>
          <t>Objektunterlagen/Grundbuch</t>
        </is>
      </c>
      <c r="F68" s="45" t="inlineStr">
        <is>
          <t>Objektunterlagen/Grundbuch</t>
        </is>
      </c>
      <c r="G68" s="45" t="inlineStr">
        <is>
          <t>Nein</t>
        </is>
      </c>
      <c r="H68" s="45" t="n">
        <v>72</v>
      </c>
      <c r="J68" s="45" t="inlineStr">
        <is>
          <t>Erfolgreich</t>
        </is>
      </c>
    </row>
    <row r="69" ht="15" customHeight="1" s="46">
      <c r="A69" s="45" t="inlineStr">
        <is>
          <t>2026-05-10</t>
        </is>
      </c>
      <c r="B69" s="45" t="inlineStr">
        <is>
          <t>2026-05-10 - B69 - Pachtvertrag.pdf</t>
        </is>
      </c>
      <c r="C69" s="45" t="inlineStr">
        <is>
          <t>B69</t>
        </is>
      </c>
      <c r="D69" s="45" t="inlineStr">
        <is>
          <t>Pachtvertrag</t>
        </is>
      </c>
      <c r="E69" s="45" t="inlineStr">
        <is>
          <t>Vertraege_Bescheide/Pachtvertrag</t>
        </is>
      </c>
      <c r="F69" s="45" t="inlineStr">
        <is>
          <t>Vertraege_Bescheide/Pachtvertrag</t>
        </is>
      </c>
      <c r="G69" s="45" t="inlineStr">
        <is>
          <t>Nein</t>
        </is>
      </c>
      <c r="H69" s="45" t="n">
        <v>66</v>
      </c>
      <c r="J69" s="45" t="inlineStr">
        <is>
          <t>Erfolgreich</t>
        </is>
      </c>
    </row>
    <row r="70" ht="15" customHeight="1" s="46">
      <c r="A70" s="45" t="inlineStr">
        <is>
          <t>2026-05-08</t>
        </is>
      </c>
      <c r="B70" s="45" t="inlineStr">
        <is>
          <t>2026-05-08 - R100 - Bauantrag.pdf</t>
        </is>
      </c>
      <c r="C70" s="45" t="inlineStr">
        <is>
          <t>R100</t>
        </is>
      </c>
      <c r="D70" s="45" t="inlineStr">
        <is>
          <t>Bauantrag</t>
        </is>
      </c>
      <c r="E70" s="45" t="inlineStr">
        <is>
          <t>Objektunterlagen/Bauantrag</t>
        </is>
      </c>
      <c r="F70" s="45" t="inlineStr">
        <is>
          <t>Objektunterlagen/Bauantrag</t>
        </is>
      </c>
      <c r="G70" s="45" t="inlineStr">
        <is>
          <t>Nein</t>
        </is>
      </c>
      <c r="H70" s="45" t="n">
        <v>68</v>
      </c>
      <c r="J70" s="45" t="inlineStr">
        <is>
          <t>Erfolgreich</t>
        </is>
      </c>
    </row>
    <row r="71" ht="15" customHeight="1" s="46">
      <c r="A71" s="45" t="inlineStr">
        <is>
          <t>2026-05-06</t>
        </is>
      </c>
      <c r="B71" s="45" t="inlineStr">
        <is>
          <t>2026-05-06 - R100 - Kaufvertrag.pdf</t>
        </is>
      </c>
      <c r="C71" s="45" t="inlineStr">
        <is>
          <t>R100</t>
        </is>
      </c>
      <c r="D71" s="45" t="inlineStr">
        <is>
          <t>Kaufvertrag</t>
        </is>
      </c>
      <c r="E71" s="45" t="inlineStr">
        <is>
          <t>Vertraege_Bescheide/Kaufvertrag</t>
        </is>
      </c>
      <c r="F71" s="45" t="inlineStr">
        <is>
          <t>Vertraege_Bescheide/Kaufvertrag</t>
        </is>
      </c>
      <c r="G71" s="45" t="inlineStr">
        <is>
          <t>Nein</t>
        </is>
      </c>
      <c r="H71" s="45" t="n">
        <v>71</v>
      </c>
      <c r="J71" s="45" t="inlineStr">
        <is>
          <t>Erfolgreich</t>
        </is>
      </c>
    </row>
    <row r="72" ht="15" customHeight="1" s="46">
      <c r="A72" s="45" t="inlineStr">
        <is>
          <t>2026-05-09</t>
        </is>
      </c>
      <c r="B72" s="45" t="inlineStr">
        <is>
          <t>2026-05-09 - R100 - Energieausweis.pdf</t>
        </is>
      </c>
      <c r="C72" s="45" t="inlineStr">
        <is>
          <t>R100</t>
        </is>
      </c>
      <c r="D72" s="45" t="inlineStr">
        <is>
          <t>Energieausweis</t>
        </is>
      </c>
      <c r="E72" s="45" t="inlineStr">
        <is>
          <t>Objektunterlagen/Energieausweis</t>
        </is>
      </c>
      <c r="F72" s="45" t="inlineStr">
        <is>
          <t>Objektunterlagen/Energieausweis</t>
        </is>
      </c>
      <c r="G72" s="45" t="inlineStr">
        <is>
          <t>Nein</t>
        </is>
      </c>
      <c r="H72" s="45" t="n">
        <v>89</v>
      </c>
      <c r="J72" s="45" t="inlineStr">
        <is>
          <t>Erfolgreich</t>
        </is>
      </c>
    </row>
    <row r="73" ht="15" customHeight="1" s="46">
      <c r="A73" s="45" t="inlineStr">
        <is>
          <t>2026-05-05</t>
        </is>
      </c>
      <c r="B73" s="45" t="inlineStr">
        <is>
          <t>2026-05-05 - NEG_AG - Exposé.pdf</t>
        </is>
      </c>
      <c r="C73" s="45" t="inlineStr">
        <is>
          <t>NEG_AG</t>
        </is>
      </c>
      <c r="D73" s="45" t="inlineStr">
        <is>
          <t>Exposé</t>
        </is>
      </c>
      <c r="E73" s="45" t="inlineStr">
        <is>
          <t>Expose</t>
        </is>
      </c>
      <c r="F73" s="45" t="inlineStr">
        <is>
          <t>Expose</t>
        </is>
      </c>
      <c r="G73" s="45" t="inlineStr">
        <is>
          <t>Nein</t>
        </is>
      </c>
      <c r="H73" s="45" t="n">
        <v>80</v>
      </c>
      <c r="J73" s="45" t="inlineStr">
        <is>
          <t>Erfolgreich</t>
        </is>
      </c>
    </row>
    <row r="74" ht="15" customHeight="1" s="46">
      <c r="A74" s="45" t="inlineStr">
        <is>
          <t>2026-05-05</t>
        </is>
      </c>
      <c r="B74" s="45" t="inlineStr">
        <is>
          <t>2026-05-05 - E25 - Energieausweis.pdf</t>
        </is>
      </c>
      <c r="C74" s="45" t="inlineStr">
        <is>
          <t>E25</t>
        </is>
      </c>
      <c r="D74" s="45" t="inlineStr">
        <is>
          <t>Energieausweis</t>
        </is>
      </c>
      <c r="E74" s="45" t="inlineStr">
        <is>
          <t>Objektunterlagen/Energieausweis</t>
        </is>
      </c>
      <c r="F74" s="45" t="inlineStr">
        <is>
          <t>Objektunterlagen/Energieausweis</t>
        </is>
      </c>
      <c r="G74" s="45" t="inlineStr">
        <is>
          <t>Nein</t>
        </is>
      </c>
      <c r="H74" s="45" t="n">
        <v>69</v>
      </c>
      <c r="J74" s="45" t="inlineStr">
        <is>
          <t>Erfolgreich</t>
        </is>
      </c>
    </row>
    <row r="75" ht="15" customHeight="1" s="46">
      <c r="A75" s="45" t="inlineStr">
        <is>
          <t>2026-05-07</t>
        </is>
      </c>
      <c r="B75" s="45" t="inlineStr">
        <is>
          <t>2026-05-07 - B69 - Kaufvertrag.pdf</t>
        </is>
      </c>
      <c r="C75" s="45" t="inlineStr">
        <is>
          <t>B69</t>
        </is>
      </c>
      <c r="D75" s="45" t="inlineStr">
        <is>
          <t>Kaufvertrag</t>
        </is>
      </c>
      <c r="E75" s="45" t="inlineStr">
        <is>
          <t>Vertraege_Bescheide/Kaufvertrag</t>
        </is>
      </c>
      <c r="F75" s="45" t="inlineStr">
        <is>
          <t>Vertraege_Bescheide/Kaufvertrag</t>
        </is>
      </c>
      <c r="G75" s="45" t="inlineStr">
        <is>
          <t>Nein</t>
        </is>
      </c>
      <c r="H75" s="45" t="n">
        <v>68</v>
      </c>
      <c r="J75" s="45" t="inlineStr">
        <is>
          <t>Erfolgreich</t>
        </is>
      </c>
    </row>
    <row r="76" ht="15" customHeight="1" s="46">
      <c r="A76" s="45" t="inlineStr">
        <is>
          <t>2026-05-07</t>
        </is>
      </c>
      <c r="B76" s="45" t="inlineStr">
        <is>
          <t>2026-05-07 - T42 - Letter of Intent.pdf</t>
        </is>
      </c>
      <c r="C76" s="45" t="inlineStr">
        <is>
          <t>T42</t>
        </is>
      </c>
      <c r="D76" s="45" t="inlineStr">
        <is>
          <t>Letter of Intent</t>
        </is>
      </c>
      <c r="E76" s="45" t="inlineStr">
        <is>
          <t>Sonstiges</t>
        </is>
      </c>
      <c r="F76" s="45" t="inlineStr">
        <is>
          <t>Vertraege_Bescheide/LOI</t>
        </is>
      </c>
      <c r="G76" s="45" t="inlineStr">
        <is>
          <t>Ja</t>
        </is>
      </c>
      <c r="H76" s="45" t="n">
        <v>78</v>
      </c>
      <c r="J76" s="45" t="inlineStr">
        <is>
          <t>Erfolgreich</t>
        </is>
      </c>
    </row>
    <row r="77" ht="15" customHeight="1" s="46">
      <c r="A77" s="45" t="inlineStr">
        <is>
          <t>2026-05-08</t>
        </is>
      </c>
      <c r="B77" s="45" t="inlineStr">
        <is>
          <t>2026-05-08 - AFL - Foto.pdf</t>
        </is>
      </c>
      <c r="C77" s="45" t="inlineStr">
        <is>
          <t>AFL</t>
        </is>
      </c>
      <c r="D77" s="45" t="inlineStr">
        <is>
          <t>Foto</t>
        </is>
      </c>
      <c r="E77" s="45" t="inlineStr">
        <is>
          <t>Objektunterlagen/Fotos</t>
        </is>
      </c>
      <c r="F77" s="45" t="inlineStr">
        <is>
          <t>Objektunterlagen/Fotos</t>
        </is>
      </c>
      <c r="G77" s="45" t="inlineStr">
        <is>
          <t>Nein</t>
        </is>
      </c>
      <c r="H77" s="45" t="n">
        <v>73</v>
      </c>
      <c r="J77" s="45" t="inlineStr">
        <is>
          <t>Erfolgreich</t>
        </is>
      </c>
    </row>
    <row r="78" ht="15" customHeight="1" s="46">
      <c r="A78" s="45" t="inlineStr">
        <is>
          <t>2026-05-05</t>
        </is>
      </c>
      <c r="B78" s="45" t="inlineStr">
        <is>
          <t>2026-05-05 - B8 - Protokoll.pdf</t>
        </is>
      </c>
      <c r="C78" s="45" t="inlineStr">
        <is>
          <t>B8</t>
        </is>
      </c>
      <c r="D78" s="45" t="inlineStr">
        <is>
          <t>Protokoll</t>
        </is>
      </c>
      <c r="E78" s="45" t="inlineStr">
        <is>
          <t>Protokolle</t>
        </is>
      </c>
      <c r="F78" s="45" t="inlineStr">
        <is>
          <t>Protokolle</t>
        </is>
      </c>
      <c r="G78" s="45" t="inlineStr">
        <is>
          <t>Nein</t>
        </is>
      </c>
      <c r="H78" s="45" t="n">
        <v>65</v>
      </c>
      <c r="J78" s="45" t="inlineStr">
        <is>
          <t>Erfolgreich</t>
        </is>
      </c>
    </row>
    <row r="79" ht="15" customHeight="1" s="46">
      <c r="A79" s="45" t="inlineStr">
        <is>
          <t>2026-05-11</t>
        </is>
      </c>
      <c r="B79" s="45" t="inlineStr">
        <is>
          <t>2026-05-11 - IP24 - Gutachten.pdf</t>
        </is>
      </c>
      <c r="C79" s="45" t="inlineStr">
        <is>
          <t>IP24</t>
        </is>
      </c>
      <c r="D79" s="45" t="inlineStr">
        <is>
          <t>Gutachten</t>
        </is>
      </c>
      <c r="E79" s="45" t="inlineStr">
        <is>
          <t>Objektunterlagen/Gutachten</t>
        </is>
      </c>
      <c r="F79" s="45" t="inlineStr">
        <is>
          <t>Objektunterlagen/Gutachten</t>
        </is>
      </c>
      <c r="G79" s="45" t="inlineStr">
        <is>
          <t>Nein</t>
        </is>
      </c>
      <c r="H79" s="45" t="n">
        <v>83</v>
      </c>
      <c r="J79" s="45" t="inlineStr">
        <is>
          <t>Erfolgreich</t>
        </is>
      </c>
    </row>
    <row r="80" ht="15" customHeight="1" s="46">
      <c r="A80" s="45" t="inlineStr">
        <is>
          <t>2026-05-17</t>
        </is>
      </c>
      <c r="B80" s="45" t="inlineStr">
        <is>
          <t>2026-05-17 - E25 - Baugenehmigung.pdf</t>
        </is>
      </c>
      <c r="C80" s="45" t="inlineStr">
        <is>
          <t>E25</t>
        </is>
      </c>
      <c r="D80" s="45" t="inlineStr">
        <is>
          <t>Baugenehmigung</t>
        </is>
      </c>
      <c r="E80" s="45" t="inlineStr">
        <is>
          <t>Objektunterlagen/Baugenehmigung</t>
        </is>
      </c>
      <c r="F80" s="45" t="inlineStr">
        <is>
          <t>Objektunterlagen/Baugenehmigung</t>
        </is>
      </c>
      <c r="G80" s="45" t="inlineStr">
        <is>
          <t>Nein</t>
        </is>
      </c>
      <c r="H80" s="45" t="n">
        <v>76</v>
      </c>
      <c r="J80" s="45" t="inlineStr">
        <is>
          <t>Erfolgreich</t>
        </is>
      </c>
    </row>
    <row r="81" ht="15" customHeight="1" s="46">
      <c r="A81" s="45" t="inlineStr">
        <is>
          <t>2026-05-15</t>
        </is>
      </c>
      <c r="B81" s="45" t="inlineStr">
        <is>
          <t>2026-05-15 - HH - Baubeschreibung.pdf</t>
        </is>
      </c>
      <c r="C81" s="45" t="inlineStr">
        <is>
          <t>HH</t>
        </is>
      </c>
      <c r="D81" s="45" t="inlineStr">
        <is>
          <t>Baubeschreibung</t>
        </is>
      </c>
      <c r="E81" s="45" t="inlineStr">
        <is>
          <t>Objektunterlagen/Baubeschreibung</t>
        </is>
      </c>
      <c r="F81" s="45" t="inlineStr">
        <is>
          <t>Objektunterlagen/Baubeschreibung</t>
        </is>
      </c>
      <c r="G81" s="45" t="inlineStr">
        <is>
          <t>Nein</t>
        </is>
      </c>
      <c r="H81" s="45" t="n">
        <v>83</v>
      </c>
      <c r="J81" s="45" t="inlineStr">
        <is>
          <t>Erfolgreich</t>
        </is>
      </c>
    </row>
    <row r="82" ht="15" customHeight="1" s="46">
      <c r="A82" s="45" t="inlineStr">
        <is>
          <t>2026-05-14</t>
        </is>
      </c>
      <c r="B82" s="45" t="inlineStr">
        <is>
          <t>2026-05-14 - NEG_AG - Mietvertrag.pdf</t>
        </is>
      </c>
      <c r="C82" s="45" t="inlineStr">
        <is>
          <t>NEG_AG</t>
        </is>
      </c>
      <c r="D82" s="45" t="inlineStr">
        <is>
          <t>Mietvertrag</t>
        </is>
      </c>
      <c r="E82" s="45" t="inlineStr">
        <is>
          <t>Vertraege_Bescheide/Mietvertrag</t>
        </is>
      </c>
      <c r="F82" s="45" t="inlineStr">
        <is>
          <t>Vertraege_Bescheide/Mietvertrag</t>
        </is>
      </c>
      <c r="G82" s="45" t="inlineStr">
        <is>
          <t>Nein</t>
        </is>
      </c>
      <c r="H82" s="45" t="n">
        <v>59</v>
      </c>
      <c r="J82" s="45" t="inlineStr">
        <is>
          <t>Erfolgreich</t>
        </is>
      </c>
    </row>
    <row r="83" ht="15" customHeight="1" s="46">
      <c r="A83" s="45" t="inlineStr">
        <is>
          <t>2026-05-11</t>
        </is>
      </c>
      <c r="B83" s="45" t="inlineStr">
        <is>
          <t>2026-05-11 - HR - Versicherungspolice.pdf</t>
        </is>
      </c>
      <c r="C83" s="45" t="inlineStr">
        <is>
          <t>HR</t>
        </is>
      </c>
      <c r="D83" s="45" t="inlineStr">
        <is>
          <t>Versicherungspolice</t>
        </is>
      </c>
      <c r="E83" s="45" t="inlineStr">
        <is>
          <t>Vertraege_Bescheide/Versicherung</t>
        </is>
      </c>
      <c r="F83" s="45" t="inlineStr">
        <is>
          <t>Vertraege_Bescheide/Versicherung</t>
        </is>
      </c>
      <c r="G83" s="45" t="inlineStr">
        <is>
          <t>Nein</t>
        </is>
      </c>
      <c r="H83" s="45" t="n">
        <v>76</v>
      </c>
      <c r="J83" s="45" t="inlineStr">
        <is>
          <t>Erfolgreich</t>
        </is>
      </c>
    </row>
    <row r="84" ht="15" customHeight="1" s="46">
      <c r="A84" s="45" t="inlineStr">
        <is>
          <t>2026-05-13</t>
        </is>
      </c>
      <c r="B84" s="45" t="inlineStr">
        <is>
          <t>2026-05-13 - B69 - Grundbuchauszug.pdf</t>
        </is>
      </c>
      <c r="C84" s="45" t="inlineStr">
        <is>
          <t>B69</t>
        </is>
      </c>
      <c r="D84" s="45" t="inlineStr">
        <is>
          <t>Grundbuchauszug</t>
        </is>
      </c>
      <c r="E84" s="45" t="inlineStr">
        <is>
          <t>Objektunterlagen/Grundbuch</t>
        </is>
      </c>
      <c r="F84" s="45" t="inlineStr">
        <is>
          <t>Objektunterlagen/Grundbuch</t>
        </is>
      </c>
      <c r="G84" s="45" t="inlineStr">
        <is>
          <t>Nein</t>
        </is>
      </c>
      <c r="H84" s="45" t="n">
        <v>68</v>
      </c>
      <c r="J84" s="45" t="inlineStr">
        <is>
          <t>Erfolgreich</t>
        </is>
      </c>
    </row>
    <row r="85" ht="15" customHeight="1" s="46">
      <c r="A85" s="45" t="inlineStr">
        <is>
          <t>2026-05-14</t>
        </is>
      </c>
      <c r="B85" s="45" t="inlineStr">
        <is>
          <t>2026-05-14 - R100 - Energieausweis.pdf</t>
        </is>
      </c>
      <c r="C85" s="45" t="inlineStr">
        <is>
          <t>R100</t>
        </is>
      </c>
      <c r="D85" s="45" t="inlineStr">
        <is>
          <t>Energieausweis</t>
        </is>
      </c>
      <c r="E85" s="45" t="inlineStr">
        <is>
          <t>Objektunterlagen/Energieausweis</t>
        </is>
      </c>
      <c r="F85" s="45" t="inlineStr">
        <is>
          <t>Objektunterlagen/Energieausweis</t>
        </is>
      </c>
      <c r="G85" s="45" t="inlineStr">
        <is>
          <t>Nein</t>
        </is>
      </c>
      <c r="H85" s="45" t="n">
        <v>83</v>
      </c>
      <c r="J85" s="45" t="inlineStr">
        <is>
          <t>Erfolgreich</t>
        </is>
      </c>
    </row>
    <row r="86" ht="15" customHeight="1" s="46">
      <c r="A86" s="45" t="inlineStr">
        <is>
          <t>2026-05-13</t>
        </is>
      </c>
      <c r="B86" s="45" t="inlineStr">
        <is>
          <t>2026-05-13 - IP24 - Letter of Intent.pdf</t>
        </is>
      </c>
      <c r="C86" s="45" t="inlineStr">
        <is>
          <t>IP24</t>
        </is>
      </c>
      <c r="D86" s="45" t="inlineStr">
        <is>
          <t>Letter of Intent</t>
        </is>
      </c>
      <c r="E86" s="45" t="inlineStr">
        <is>
          <t>Vertraege_Bescheide/LOI</t>
        </is>
      </c>
      <c r="F86" s="45" t="inlineStr">
        <is>
          <t>Vertraege_Bescheide/LOI</t>
        </is>
      </c>
      <c r="G86" s="45" t="inlineStr">
        <is>
          <t>Nein</t>
        </is>
      </c>
      <c r="H86" s="45" t="n">
        <v>86</v>
      </c>
      <c r="J86" s="45" t="inlineStr">
        <is>
          <t>Erfolgreich</t>
        </is>
      </c>
    </row>
    <row r="87" ht="15" customHeight="1" s="46">
      <c r="A87" s="45" t="inlineStr">
        <is>
          <t>2026-05-14</t>
        </is>
      </c>
      <c r="B87" s="45" t="inlineStr">
        <is>
          <t>2026-05-14 - B69 - Protokoll.pdf</t>
        </is>
      </c>
      <c r="C87" s="45" t="inlineStr">
        <is>
          <t>B69</t>
        </is>
      </c>
      <c r="D87" s="45" t="inlineStr">
        <is>
          <t>Protokoll</t>
        </is>
      </c>
      <c r="E87" s="45" t="inlineStr">
        <is>
          <t>Vertraege_Bescheide/Dienstvertrag/Angebote &amp; Vertragsentwürfe</t>
        </is>
      </c>
      <c r="F87" s="45" t="inlineStr">
        <is>
          <t>Protokolle</t>
        </is>
      </c>
      <c r="G87" s="45" t="inlineStr">
        <is>
          <t>Ja</t>
        </is>
      </c>
      <c r="H87" s="45" t="n">
        <v>87</v>
      </c>
      <c r="J87" s="45" t="inlineStr">
        <is>
          <t>Erfolgreich</t>
        </is>
      </c>
    </row>
    <row r="88" ht="15" customHeight="1" s="46">
      <c r="A88" s="45" t="inlineStr">
        <is>
          <t>2026-05-17</t>
        </is>
      </c>
      <c r="B88" s="45" t="inlineStr">
        <is>
          <t>2026-05-17 - HH - Rechnung.pdf</t>
        </is>
      </c>
      <c r="C88" s="45" t="inlineStr">
        <is>
          <t>HH</t>
        </is>
      </c>
      <c r="D88" s="45" t="inlineStr">
        <is>
          <t>Rechnung</t>
        </is>
      </c>
      <c r="E88" s="45" t="inlineStr">
        <is>
          <t>Vertraege_Bescheide/Rechnungen</t>
        </is>
      </c>
      <c r="F88" s="45" t="inlineStr">
        <is>
          <t>Vertraege_Bescheide/Rechnungen</t>
        </is>
      </c>
      <c r="G88" s="45" t="inlineStr">
        <is>
          <t>Nein</t>
        </is>
      </c>
      <c r="H88" s="45" t="n">
        <v>82</v>
      </c>
      <c r="J88" s="45" t="inlineStr">
        <is>
          <t>Erfolgreich</t>
        </is>
      </c>
    </row>
    <row r="89" ht="15" customHeight="1" s="46">
      <c r="A89" s="45" t="inlineStr">
        <is>
          <t>2026-05-11</t>
        </is>
      </c>
      <c r="B89" s="45" t="inlineStr">
        <is>
          <t>2026-05-11 - GF4 - Darlehensvertrag.pdf</t>
        </is>
      </c>
      <c r="C89" s="45" t="inlineStr">
        <is>
          <t>GF4</t>
        </is>
      </c>
      <c r="D89" s="45" t="inlineStr">
        <is>
          <t>Darlehensvertrag</t>
        </is>
      </c>
      <c r="E89" s="45" t="inlineStr">
        <is>
          <t>Vertraege_Bescheide/Darlehensvertrag</t>
        </is>
      </c>
      <c r="F89" s="45" t="inlineStr">
        <is>
          <t>Vertraege_Bescheide/Darlehensvertrag</t>
        </is>
      </c>
      <c r="G89" s="45" t="inlineStr">
        <is>
          <t>Nein</t>
        </is>
      </c>
      <c r="H89" s="45" t="n">
        <v>80</v>
      </c>
      <c r="J89" s="45" t="inlineStr">
        <is>
          <t>Erfolgreich</t>
        </is>
      </c>
    </row>
    <row r="90" ht="15" customHeight="1" s="46">
      <c r="A90" s="45" t="inlineStr">
        <is>
          <t>2026-05-13</t>
        </is>
      </c>
      <c r="B90" s="45" t="inlineStr">
        <is>
          <t>2026-05-13 - IP24 - Exposé.pdf</t>
        </is>
      </c>
      <c r="C90" s="45" t="inlineStr">
        <is>
          <t>IP24</t>
        </is>
      </c>
      <c r="D90" s="45" t="inlineStr">
        <is>
          <t>Exposé</t>
        </is>
      </c>
      <c r="E90" s="45" t="inlineStr">
        <is>
          <t>Objektunterlagen/Baulast</t>
        </is>
      </c>
      <c r="F90" s="45" t="inlineStr">
        <is>
          <t>Expose</t>
        </is>
      </c>
      <c r="G90" s="45" t="inlineStr">
        <is>
          <t>Ja</t>
        </is>
      </c>
      <c r="H90" s="45" t="n">
        <v>86</v>
      </c>
      <c r="J90" s="45" t="inlineStr">
        <is>
          <t>Erfolgreich</t>
        </is>
      </c>
    </row>
    <row r="91" ht="15" customHeight="1" s="46">
      <c r="A91" s="45" t="inlineStr">
        <is>
          <t>2026-05-16</t>
        </is>
      </c>
      <c r="B91" s="45" t="inlineStr">
        <is>
          <t>2026-05-16 - B69 - Gutachten.pdf</t>
        </is>
      </c>
      <c r="C91" s="45" t="inlineStr">
        <is>
          <t>B69</t>
        </is>
      </c>
      <c r="D91" s="45" t="inlineStr">
        <is>
          <t>Gutachten</t>
        </is>
      </c>
      <c r="E91" s="45" t="inlineStr">
        <is>
          <t>Objektunterlagen/Gutachten</t>
        </is>
      </c>
      <c r="F91" s="45" t="inlineStr">
        <is>
          <t>Objektunterlagen/Gutachten</t>
        </is>
      </c>
      <c r="G91" s="45" t="inlineStr">
        <is>
          <t>Nein</t>
        </is>
      </c>
      <c r="H91" s="45" t="n">
        <v>76</v>
      </c>
      <c r="J91" s="45" t="inlineStr">
        <is>
          <t>Erfolgreich</t>
        </is>
      </c>
    </row>
    <row r="92" ht="15" customHeight="1" s="46">
      <c r="A92" s="45" t="inlineStr">
        <is>
          <t>2026-05-16</t>
        </is>
      </c>
      <c r="B92" s="45" t="inlineStr">
        <is>
          <t>2026-05-16 - HR - Steuerbescheid.pdf</t>
        </is>
      </c>
      <c r="C92" s="45" t="inlineStr">
        <is>
          <t>HR</t>
        </is>
      </c>
      <c r="D92" s="45" t="inlineStr">
        <is>
          <t>Steuerbescheid</t>
        </is>
      </c>
      <c r="E92" s="45" t="inlineStr">
        <is>
          <t>Objektunterlagen/Baulast</t>
        </is>
      </c>
      <c r="F92" s="45" t="inlineStr">
        <is>
          <t>Vertraege_Bescheide/Steuerbescheide</t>
        </is>
      </c>
      <c r="G92" s="45" t="inlineStr">
        <is>
          <t>Ja</t>
        </is>
      </c>
      <c r="H92" s="45" t="n">
        <v>99</v>
      </c>
      <c r="J92" s="45" t="inlineStr">
        <is>
          <t>Erfolgreich</t>
        </is>
      </c>
    </row>
    <row r="93" ht="15" customHeight="1" s="46">
      <c r="A93" s="45" t="inlineStr">
        <is>
          <t>2026-05-17</t>
        </is>
      </c>
      <c r="B93" s="45" t="inlineStr">
        <is>
          <t>2026-05-17 - AFL - Baubeschreibung.pdf</t>
        </is>
      </c>
      <c r="C93" s="45" t="inlineStr">
        <is>
          <t>AFL</t>
        </is>
      </c>
      <c r="D93" s="45" t="inlineStr">
        <is>
          <t>Baubeschreibung</t>
        </is>
      </c>
      <c r="E93" s="45" t="inlineStr">
        <is>
          <t>Sonstiges/Ligula</t>
        </is>
      </c>
      <c r="F93" s="45" t="inlineStr">
        <is>
          <t>Objektunterlagen/Baubeschreibung</t>
        </is>
      </c>
      <c r="G93" s="45" t="inlineStr">
        <is>
          <t>Ja</t>
        </is>
      </c>
      <c r="H93" s="45" t="n">
        <v>73</v>
      </c>
      <c r="J93" s="45" t="inlineStr">
        <is>
          <t>Erfolgreich</t>
        </is>
      </c>
    </row>
    <row r="94" ht="15" customHeight="1" s="46">
      <c r="A94" s="45" t="inlineStr">
        <is>
          <t>2026-05-15</t>
        </is>
      </c>
      <c r="B94" s="45" t="inlineStr">
        <is>
          <t>2026-05-15 - IP24 - Baubeschreibung.pdf</t>
        </is>
      </c>
      <c r="C94" s="45" t="inlineStr">
        <is>
          <t>IP24</t>
        </is>
      </c>
      <c r="D94" s="45" t="inlineStr">
        <is>
          <t>Baubeschreibung</t>
        </is>
      </c>
      <c r="E94" s="45" t="inlineStr">
        <is>
          <t>Objektunterlagen/Baubeschreibung</t>
        </is>
      </c>
      <c r="F94" s="45" t="inlineStr">
        <is>
          <t>Objektunterlagen/Baubeschreibung</t>
        </is>
      </c>
      <c r="G94" s="45" t="inlineStr">
        <is>
          <t>Nein</t>
        </is>
      </c>
      <c r="H94" s="45" t="n">
        <v>72</v>
      </c>
      <c r="J94" s="45" t="inlineStr">
        <is>
          <t>Erfolgreich</t>
        </is>
      </c>
    </row>
    <row r="95" ht="15" customHeight="1" s="46">
      <c r="A95" s="45" t="inlineStr">
        <is>
          <t>2026-05-21</t>
        </is>
      </c>
      <c r="B95" s="45" t="inlineStr">
        <is>
          <t>2026-05-21 - GF4 - Kaufvertrag.pdf</t>
        </is>
      </c>
      <c r="C95" s="45" t="inlineStr">
        <is>
          <t>GF4</t>
        </is>
      </c>
      <c r="D95" s="45" t="inlineStr">
        <is>
          <t>Kaufvertrag</t>
        </is>
      </c>
      <c r="E95" s="45" t="inlineStr">
        <is>
          <t>Vertraege_Bescheide/Kaufvertrag</t>
        </is>
      </c>
      <c r="F95" s="45" t="inlineStr">
        <is>
          <t>Vertraege_Bescheide/Kaufvertrag</t>
        </is>
      </c>
      <c r="G95" s="45" t="inlineStr">
        <is>
          <t>Nein</t>
        </is>
      </c>
      <c r="H95" s="45" t="n">
        <v>84</v>
      </c>
      <c r="J95" s="45" t="inlineStr">
        <is>
          <t>Erfolgreich</t>
        </is>
      </c>
    </row>
    <row r="96" ht="15" customHeight="1" s="46">
      <c r="A96" s="45" t="inlineStr">
        <is>
          <t>2026-05-23</t>
        </is>
      </c>
      <c r="B96" s="45" t="inlineStr">
        <is>
          <t>2026-05-23 - T42 - Bauantrag.pdf</t>
        </is>
      </c>
      <c r="C96" s="45" t="inlineStr">
        <is>
          <t>T42</t>
        </is>
      </c>
      <c r="D96" s="45" t="inlineStr">
        <is>
          <t>Bauantrag</t>
        </is>
      </c>
      <c r="E96" s="45" t="inlineStr">
        <is>
          <t>Objektunterlagen/Bauantrag</t>
        </is>
      </c>
      <c r="F96" s="45" t="inlineStr">
        <is>
          <t>Objektunterlagen/Bauantrag</t>
        </is>
      </c>
      <c r="G96" s="45" t="inlineStr">
        <is>
          <t>Nein</t>
        </is>
      </c>
      <c r="H96" s="45" t="n">
        <v>69</v>
      </c>
      <c r="J96" s="45" t="inlineStr">
        <is>
          <t>Erfolgreich</t>
        </is>
      </c>
    </row>
    <row r="97" ht="15" customHeight="1" s="46">
      <c r="A97" s="45" t="inlineStr">
        <is>
          <t>2026-05-21</t>
        </is>
      </c>
      <c r="B97" s="45" t="inlineStr">
        <is>
          <t>2026-05-21 - AFL - Exposé.pdf</t>
        </is>
      </c>
      <c r="C97" s="45" t="inlineStr">
        <is>
          <t>AFL</t>
        </is>
      </c>
      <c r="D97" s="45" t="inlineStr">
        <is>
          <t>Exposé</t>
        </is>
      </c>
      <c r="E97" s="45" t="inlineStr">
        <is>
          <t>Expose</t>
        </is>
      </c>
      <c r="F97" s="45" t="inlineStr">
        <is>
          <t>Expose</t>
        </is>
      </c>
      <c r="G97" s="45" t="inlineStr">
        <is>
          <t>Nein</t>
        </is>
      </c>
      <c r="H97" s="45" t="n">
        <v>87</v>
      </c>
      <c r="J97" s="45" t="inlineStr">
        <is>
          <t>Erfolgreich</t>
        </is>
      </c>
    </row>
    <row r="98" ht="15" customHeight="1" s="46">
      <c r="A98" s="45" t="inlineStr">
        <is>
          <t>2026-05-20</t>
        </is>
      </c>
      <c r="B98" s="45" t="inlineStr">
        <is>
          <t>2026-05-20 - B8 - Exposé.pdf</t>
        </is>
      </c>
      <c r="C98" s="45" t="inlineStr">
        <is>
          <t>B8</t>
        </is>
      </c>
      <c r="D98" s="45" t="inlineStr">
        <is>
          <t>Exposé</t>
        </is>
      </c>
      <c r="E98" s="45" t="inlineStr">
        <is>
          <t>Expose</t>
        </is>
      </c>
      <c r="F98" s="45" t="inlineStr">
        <is>
          <t>Expose</t>
        </is>
      </c>
      <c r="G98" s="45" t="inlineStr">
        <is>
          <t>Nein</t>
        </is>
      </c>
      <c r="H98" s="45" t="n">
        <v>82</v>
      </c>
      <c r="J98" s="45" t="inlineStr">
        <is>
          <t>Erfolgreich</t>
        </is>
      </c>
    </row>
    <row r="99" ht="15" customHeight="1" s="46">
      <c r="A99" s="45" t="inlineStr">
        <is>
          <t>2026-05-24</t>
        </is>
      </c>
      <c r="B99" s="45" t="inlineStr">
        <is>
          <t>2026-05-24 - B69 - Kaufvertrag.pdf</t>
        </is>
      </c>
      <c r="C99" s="45" t="inlineStr">
        <is>
          <t>B69</t>
        </is>
      </c>
      <c r="D99" s="45" t="inlineStr">
        <is>
          <t>Kaufvertrag</t>
        </is>
      </c>
      <c r="E99" s="45" t="inlineStr">
        <is>
          <t>Objektunterlagen/Altlasten</t>
        </is>
      </c>
      <c r="F99" s="45" t="inlineStr">
        <is>
          <t>Vertraege_Bescheide/Kaufvertrag</t>
        </is>
      </c>
      <c r="G99" s="45" t="inlineStr">
        <is>
          <t>Ja</t>
        </is>
      </c>
      <c r="H99" s="45" t="n">
        <v>77</v>
      </c>
      <c r="J99" s="45" t="inlineStr">
        <is>
          <t>Erfolgreich</t>
        </is>
      </c>
    </row>
    <row r="100" ht="15" customHeight="1" s="46">
      <c r="A100" s="45" t="inlineStr">
        <is>
          <t>2026-05-24</t>
        </is>
      </c>
      <c r="B100" s="45" t="inlineStr">
        <is>
          <t>2026-05-24 - ACI - Protokoll.pdf</t>
        </is>
      </c>
      <c r="C100" s="45" t="inlineStr">
        <is>
          <t>ACI</t>
        </is>
      </c>
      <c r="D100" s="45" t="inlineStr">
        <is>
          <t>Protokoll</t>
        </is>
      </c>
      <c r="E100" s="45" t="inlineStr">
        <is>
          <t>Protokolle</t>
        </is>
      </c>
      <c r="F100" s="45" t="inlineStr">
        <is>
          <t>Protokolle</t>
        </is>
      </c>
      <c r="G100" s="45" t="inlineStr">
        <is>
          <t>Nein</t>
        </is>
      </c>
      <c r="H100" s="45" t="n">
        <v>62</v>
      </c>
      <c r="J100" s="45" t="inlineStr">
        <is>
          <t>Erfolgreich</t>
        </is>
      </c>
    </row>
    <row r="101" ht="15" customHeight="1" s="46">
      <c r="A101" s="45" t="inlineStr">
        <is>
          <t>2026-05-18</t>
        </is>
      </c>
      <c r="B101" s="45" t="inlineStr">
        <is>
          <t>2026-05-18 - GF4 - Letter of Intent.pdf</t>
        </is>
      </c>
      <c r="C101" s="45" t="inlineStr">
        <is>
          <t>GF4</t>
        </is>
      </c>
      <c r="D101" s="45" t="inlineStr">
        <is>
          <t>Letter of Intent</t>
        </is>
      </c>
      <c r="E101" s="45" t="inlineStr">
        <is>
          <t>Vertraege_Bescheide/LOI</t>
        </is>
      </c>
      <c r="F101" s="45" t="inlineStr">
        <is>
          <t>Vertraege_Bescheide/LOI</t>
        </is>
      </c>
      <c r="G101" s="45" t="inlineStr">
        <is>
          <t>Nein</t>
        </is>
      </c>
      <c r="H101" s="45" t="n">
        <v>74</v>
      </c>
      <c r="J101" s="45" t="inlineStr">
        <is>
          <t>Erfolgreich</t>
        </is>
      </c>
    </row>
    <row r="102" ht="15" customHeight="1" s="46">
      <c r="A102" s="45" t="inlineStr">
        <is>
          <t>2026-05-22</t>
        </is>
      </c>
      <c r="B102" s="45" t="inlineStr">
        <is>
          <t>2026-05-22 - B69 - Versicherungspolice.pdf</t>
        </is>
      </c>
      <c r="C102" s="45" t="inlineStr">
        <is>
          <t>B69</t>
        </is>
      </c>
      <c r="D102" s="45" t="inlineStr">
        <is>
          <t>Versicherungspolice</t>
        </is>
      </c>
      <c r="E102" s="45" t="inlineStr">
        <is>
          <t>Vertraege_Bescheide/Versicherung</t>
        </is>
      </c>
      <c r="F102" s="45" t="inlineStr">
        <is>
          <t>Vertraege_Bescheide/Versicherung</t>
        </is>
      </c>
      <c r="G102" s="45" t="inlineStr">
        <is>
          <t>Nein</t>
        </is>
      </c>
      <c r="H102" s="45" t="n">
        <v>84</v>
      </c>
      <c r="J102" s="45" t="inlineStr">
        <is>
          <t>Erfolgreich</t>
        </is>
      </c>
    </row>
    <row r="103" ht="15" customHeight="1" s="46">
      <c r="A103" s="45" t="inlineStr">
        <is>
          <t>2026-05-24</t>
        </is>
      </c>
      <c r="B103" s="45" t="inlineStr">
        <is>
          <t>2026-05-24 - NEG_AG - Due Diligence (Technisch).pdf</t>
        </is>
      </c>
      <c r="C103" s="45" t="inlineStr">
        <is>
          <t>NEG_AG</t>
        </is>
      </c>
      <c r="D103" s="45" t="inlineStr">
        <is>
          <t>Due Diligence (Technisch)</t>
        </is>
      </c>
      <c r="E103" s="45" t="inlineStr">
        <is>
          <t>Objektunterlagen/Technical DD</t>
        </is>
      </c>
      <c r="F103" s="45" t="inlineStr">
        <is>
          <t>Objektunterlagen/Technical DD</t>
        </is>
      </c>
      <c r="G103" s="45" t="inlineStr">
        <is>
          <t>Nein</t>
        </is>
      </c>
      <c r="H103" s="45" t="n">
        <v>79</v>
      </c>
      <c r="J103" s="45" t="inlineStr">
        <is>
          <t>Erfolgreich</t>
        </is>
      </c>
    </row>
    <row r="104" ht="15" customHeight="1" s="46">
      <c r="A104" s="45" t="inlineStr">
        <is>
          <t>2026-05-18</t>
        </is>
      </c>
      <c r="B104" s="45" t="inlineStr">
        <is>
          <t>2026-05-18 - IP24 - Steuerbescheid.pdf</t>
        </is>
      </c>
      <c r="C104" s="45" t="inlineStr">
        <is>
          <t>IP24</t>
        </is>
      </c>
      <c r="D104" s="45" t="inlineStr">
        <is>
          <t>Steuerbescheid</t>
        </is>
      </c>
      <c r="E104" s="45" t="inlineStr">
        <is>
          <t>Vertraege_Bescheide/Steuerbescheide</t>
        </is>
      </c>
      <c r="F104" s="45" t="inlineStr">
        <is>
          <t>Vertraege_Bescheide/Steuerbescheide</t>
        </is>
      </c>
      <c r="G104" s="45" t="inlineStr">
        <is>
          <t>Nein</t>
        </is>
      </c>
      <c r="H104" s="45" t="n">
        <v>72</v>
      </c>
      <c r="J104" s="45" t="inlineStr">
        <is>
          <t>Erfolgreich</t>
        </is>
      </c>
    </row>
    <row r="105" ht="15" customHeight="1" s="46">
      <c r="A105" s="45" t="inlineStr">
        <is>
          <t>2026-05-21</t>
        </is>
      </c>
      <c r="B105" s="45" t="inlineStr">
        <is>
          <t>2026-05-21 - AFL - Baugenehmigung.pdf</t>
        </is>
      </c>
      <c r="C105" s="45" t="inlineStr">
        <is>
          <t>AFL</t>
        </is>
      </c>
      <c r="D105" s="45" t="inlineStr">
        <is>
          <t>Baugenehmigung</t>
        </is>
      </c>
      <c r="E105" s="45" t="inlineStr">
        <is>
          <t>Objektunterlagen/Baugenehmigung</t>
        </is>
      </c>
      <c r="F105" s="45" t="inlineStr">
        <is>
          <t>Objektunterlagen/Baugenehmigung</t>
        </is>
      </c>
      <c r="G105" s="45" t="inlineStr">
        <is>
          <t>Nein</t>
        </is>
      </c>
      <c r="H105" s="45" t="n">
        <v>70</v>
      </c>
      <c r="J105" s="45" t="inlineStr">
        <is>
          <t>Erfolgreich</t>
        </is>
      </c>
    </row>
    <row r="106" ht="15" customHeight="1" s="46">
      <c r="A106" s="45" t="inlineStr">
        <is>
          <t>2026-05-24</t>
        </is>
      </c>
      <c r="B106" s="45" t="inlineStr">
        <is>
          <t>2026-05-24 - B69 - Protokoll.pdf</t>
        </is>
      </c>
      <c r="C106" s="45" t="inlineStr">
        <is>
          <t>B69</t>
        </is>
      </c>
      <c r="D106" s="45" t="inlineStr">
        <is>
          <t>Protokoll</t>
        </is>
      </c>
      <c r="E106" s="45" t="inlineStr">
        <is>
          <t>Objektunterlagen/Flächen &amp; Kostenaufstellung</t>
        </is>
      </c>
      <c r="F106" s="45" t="inlineStr">
        <is>
          <t>Protokolle</t>
        </is>
      </c>
      <c r="G106" s="45" t="inlineStr">
        <is>
          <t>Ja</t>
        </is>
      </c>
      <c r="H106" s="45" t="n">
        <v>77</v>
      </c>
      <c r="J106" s="45" t="inlineStr">
        <is>
          <t>Erfolgreich</t>
        </is>
      </c>
    </row>
    <row r="107" ht="15" customHeight="1" s="46">
      <c r="A107" s="45" t="inlineStr">
        <is>
          <t>2026-05-20</t>
        </is>
      </c>
      <c r="B107" s="45" t="inlineStr">
        <is>
          <t>2026-05-20 - IP24 - Pachtvertrag.pdf</t>
        </is>
      </c>
      <c r="C107" s="45" t="inlineStr">
        <is>
          <t>IP24</t>
        </is>
      </c>
      <c r="D107" s="45" t="inlineStr">
        <is>
          <t>Pachtvertrag</t>
        </is>
      </c>
      <c r="E107" s="45" t="inlineStr">
        <is>
          <t>Vertraege_Bescheide/Pachtvertrag</t>
        </is>
      </c>
      <c r="F107" s="45" t="inlineStr">
        <is>
          <t>Vertraege_Bescheide/Pachtvertrag</t>
        </is>
      </c>
      <c r="G107" s="45" t="inlineStr">
        <is>
          <t>Nein</t>
        </is>
      </c>
      <c r="H107" s="45" t="n">
        <v>90</v>
      </c>
      <c r="J107" s="45" t="inlineStr">
        <is>
          <t>Erfolgreich</t>
        </is>
      </c>
    </row>
    <row r="108" ht="15" customHeight="1" s="46">
      <c r="A108" s="45" t="inlineStr">
        <is>
          <t>2026-05-24</t>
        </is>
      </c>
      <c r="B108" s="45" t="inlineStr">
        <is>
          <t>2026-05-24 - ACI - Versicherungspolice.pdf</t>
        </is>
      </c>
      <c r="C108" s="45" t="inlineStr">
        <is>
          <t>ACI</t>
        </is>
      </c>
      <c r="D108" s="45" t="inlineStr">
        <is>
          <t>Versicherungspolice</t>
        </is>
      </c>
      <c r="E108" s="45" t="inlineStr">
        <is>
          <t>Vertraege_Bescheide/Versicherung</t>
        </is>
      </c>
      <c r="F108" s="45" t="inlineStr">
        <is>
          <t>Vertraege_Bescheide/Versicherung</t>
        </is>
      </c>
      <c r="G108" s="45" t="inlineStr">
        <is>
          <t>Nein</t>
        </is>
      </c>
      <c r="H108" s="45" t="n">
        <v>78</v>
      </c>
      <c r="J108" s="45" t="inlineStr">
        <is>
          <t>Erfolgreich</t>
        </is>
      </c>
    </row>
    <row r="109" ht="15" customHeight="1" s="46">
      <c r="A109" s="45" t="inlineStr">
        <is>
          <t>2026-05-19</t>
        </is>
      </c>
      <c r="B109" s="45" t="inlineStr">
        <is>
          <t>2026-05-19 - T42 - Pachtvertrag.pdf</t>
        </is>
      </c>
      <c r="C109" s="45" t="inlineStr">
        <is>
          <t>T42</t>
        </is>
      </c>
      <c r="D109" s="45" t="inlineStr">
        <is>
          <t>Pachtvertrag</t>
        </is>
      </c>
      <c r="E109" s="45" t="inlineStr">
        <is>
          <t>Vertraege_Bescheide/Sonstige Verträge &amp; Bescheide</t>
        </is>
      </c>
      <c r="F109" s="45" t="inlineStr">
        <is>
          <t>Vertraege_Bescheide/Pachtvertrag</t>
        </is>
      </c>
      <c r="G109" s="45" t="inlineStr">
        <is>
          <t>Ja</t>
        </is>
      </c>
      <c r="H109" s="45" t="n">
        <v>87</v>
      </c>
      <c r="J109" s="45" t="inlineStr">
        <is>
          <t>Erfolgreich</t>
        </is>
      </c>
    </row>
    <row r="110" ht="15" customHeight="1" s="46">
      <c r="A110" s="45" t="inlineStr">
        <is>
          <t>2026-05-19</t>
        </is>
      </c>
      <c r="B110" s="45" t="inlineStr">
        <is>
          <t>2026-05-19 - IP24 - Versicherungspolice.pdf</t>
        </is>
      </c>
      <c r="C110" s="45" t="inlineStr">
        <is>
          <t>IP24</t>
        </is>
      </c>
      <c r="D110" s="45" t="inlineStr">
        <is>
          <t>Versicherungspolice</t>
        </is>
      </c>
      <c r="E110" s="45" t="inlineStr">
        <is>
          <t>Vertraege_Bescheide/Versicherung</t>
        </is>
      </c>
      <c r="F110" s="45" t="inlineStr">
        <is>
          <t>Vertraege_Bescheide/Versicherung</t>
        </is>
      </c>
      <c r="G110" s="45" t="inlineStr">
        <is>
          <t>Nein</t>
        </is>
      </c>
      <c r="H110" s="45" t="n">
        <v>84</v>
      </c>
      <c r="J110" s="45" t="inlineStr">
        <is>
          <t>Erfolgreich</t>
        </is>
      </c>
    </row>
    <row r="111" ht="15" customHeight="1" s="46">
      <c r="A111" s="45" t="inlineStr">
        <is>
          <t>2026-05-27</t>
        </is>
      </c>
      <c r="B111" s="45" t="inlineStr">
        <is>
          <t>2026-05-27 - ACI - Bauantrag.pdf</t>
        </is>
      </c>
      <c r="C111" s="45" t="inlineStr">
        <is>
          <t>ACI</t>
        </is>
      </c>
      <c r="D111" s="45" t="inlineStr">
        <is>
          <t>Bauantrag</t>
        </is>
      </c>
      <c r="E111" s="45" t="inlineStr">
        <is>
          <t>Objektunterlagen/Bauantrag</t>
        </is>
      </c>
      <c r="F111" s="45" t="inlineStr">
        <is>
          <t>Objektunterlagen/Bauantrag</t>
        </is>
      </c>
      <c r="G111" s="45" t="inlineStr">
        <is>
          <t>Nein</t>
        </is>
      </c>
      <c r="H111" s="45" t="n">
        <v>84</v>
      </c>
      <c r="J111" s="45" t="inlineStr">
        <is>
          <t>Erfolgreich</t>
        </is>
      </c>
    </row>
    <row r="112" ht="15" customHeight="1" s="46">
      <c r="A112" s="45" t="inlineStr">
        <is>
          <t>2026-05-27</t>
        </is>
      </c>
      <c r="B112" s="45" t="inlineStr">
        <is>
          <t>2026-05-27 - ACI - Grundbuchauszug.pdf</t>
        </is>
      </c>
      <c r="C112" s="45" t="inlineStr">
        <is>
          <t>ACI</t>
        </is>
      </c>
      <c r="D112" s="45" t="inlineStr">
        <is>
          <t>Grundbuchauszug</t>
        </is>
      </c>
      <c r="E112" s="45" t="inlineStr">
        <is>
          <t>Objektunterlagen/Grundbuch</t>
        </is>
      </c>
      <c r="F112" s="45" t="inlineStr">
        <is>
          <t>Objektunterlagen/Grundbuch</t>
        </is>
      </c>
      <c r="G112" s="45" t="inlineStr">
        <is>
          <t>Nein</t>
        </is>
      </c>
      <c r="H112" s="45" t="n">
        <v>88</v>
      </c>
      <c r="J112" s="45" t="inlineStr">
        <is>
          <t>Erfolgreich</t>
        </is>
      </c>
    </row>
    <row r="113" ht="15" customHeight="1" s="46">
      <c r="A113" s="45" t="inlineStr">
        <is>
          <t>2026-05-29</t>
        </is>
      </c>
      <c r="B113" s="45" t="inlineStr">
        <is>
          <t>2026-05-29 - B8 - Foto.pdf</t>
        </is>
      </c>
      <c r="C113" s="45" t="inlineStr">
        <is>
          <t>B8</t>
        </is>
      </c>
      <c r="D113" s="45" t="inlineStr">
        <is>
          <t>Foto</t>
        </is>
      </c>
      <c r="E113" s="45" t="inlineStr">
        <is>
          <t>Objektunterlagen/Fotos</t>
        </is>
      </c>
      <c r="F113" s="45" t="inlineStr">
        <is>
          <t>Objektunterlagen/Fotos</t>
        </is>
      </c>
      <c r="G113" s="45" t="inlineStr">
        <is>
          <t>Nein</t>
        </is>
      </c>
      <c r="H113" s="45" t="n">
        <v>82</v>
      </c>
      <c r="J113" s="45" t="inlineStr">
        <is>
          <t>Erfolgreich</t>
        </is>
      </c>
    </row>
    <row r="114" ht="15" customHeight="1" s="46">
      <c r="A114" s="45" t="inlineStr">
        <is>
          <t>2026-05-26</t>
        </is>
      </c>
      <c r="B114" s="45" t="inlineStr">
        <is>
          <t>2026-05-26 - NEG_AG - Darlehensvertrag.pdf</t>
        </is>
      </c>
      <c r="C114" s="45" t="inlineStr">
        <is>
          <t>NEG_AG</t>
        </is>
      </c>
      <c r="D114" s="45" t="inlineStr">
        <is>
          <t>Darlehensvertrag</t>
        </is>
      </c>
      <c r="E114" s="45" t="inlineStr">
        <is>
          <t>Vertraege_Bescheide/Darlehensvertrag</t>
        </is>
      </c>
      <c r="F114" s="45" t="inlineStr">
        <is>
          <t>Vertraege_Bescheide/Darlehensvertrag</t>
        </is>
      </c>
      <c r="G114" s="45" t="inlineStr">
        <is>
          <t>Nein</t>
        </is>
      </c>
      <c r="H114" s="45" t="n">
        <v>89</v>
      </c>
      <c r="J114" s="45" t="inlineStr">
        <is>
          <t>Erfolgreich</t>
        </is>
      </c>
    </row>
    <row r="115" ht="15" customHeight="1" s="46">
      <c r="A115" s="45" t="inlineStr">
        <is>
          <t>2026-05-31</t>
        </is>
      </c>
      <c r="B115" s="45" t="inlineStr">
        <is>
          <t>2019-06-24 - B69 - Bild Dji-0360.jpg</t>
        </is>
      </c>
      <c r="C115" s="45" t="inlineStr">
        <is>
          <t>B69</t>
        </is>
      </c>
      <c r="D115" s="45" t="inlineStr">
        <is>
          <t>Foto</t>
        </is>
      </c>
      <c r="E115" s="45" t="inlineStr">
        <is>
          <t>Objektunterlagen/Fotos</t>
        </is>
      </c>
      <c r="F115" s="45" t="inlineStr">
        <is>
          <t>Objektunterlagen/Fotos</t>
        </is>
      </c>
      <c r="G115" s="45" t="inlineStr">
        <is>
          <t>Nein</t>
        </is>
      </c>
      <c r="H115" s="45" t="n">
        <v>79</v>
      </c>
      <c r="J115" s="45" t="inlineStr">
        <is>
          <t>Erfolgreich</t>
        </is>
      </c>
    </row>
    <row r="116" ht="15" customHeight="1" s="46">
      <c r="A116" s="45" t="inlineStr">
        <is>
          <t>2026-05-26</t>
        </is>
      </c>
      <c r="B116" s="45" t="inlineStr">
        <is>
          <t>2026-05-26 - B69 - Energieausweis.pdf</t>
        </is>
      </c>
      <c r="C116" s="45" t="inlineStr">
        <is>
          <t>B69</t>
        </is>
      </c>
      <c r="D116" s="45" t="inlineStr">
        <is>
          <t>Energieausweis</t>
        </is>
      </c>
      <c r="E116" s="45" t="inlineStr">
        <is>
          <t>Objektunterlagen/Energieausweis</t>
        </is>
      </c>
      <c r="F116" s="45" t="inlineStr">
        <is>
          <t>Objektunterlagen/Energieausweis</t>
        </is>
      </c>
      <c r="G116" s="45" t="inlineStr">
        <is>
          <t>Nein</t>
        </is>
      </c>
      <c r="H116" s="45" t="n">
        <v>88</v>
      </c>
      <c r="J116" s="45" t="inlineStr">
        <is>
          <t>Erfolgreich</t>
        </is>
      </c>
    </row>
    <row r="117" ht="15" customHeight="1" s="46">
      <c r="A117" s="45" t="inlineStr">
        <is>
          <t>2026-05-31</t>
        </is>
      </c>
      <c r="B117" s="45" t="inlineStr">
        <is>
          <t>2026-05-31 - ACI - Versicherungspolice.pdf</t>
        </is>
      </c>
      <c r="C117" s="45" t="inlineStr">
        <is>
          <t>ACI</t>
        </is>
      </c>
      <c r="D117" s="45" t="inlineStr">
        <is>
          <t>Versicherungspolice</t>
        </is>
      </c>
      <c r="E117" s="45" t="inlineStr">
        <is>
          <t>Vertraege_Bescheide/Versicherung</t>
        </is>
      </c>
      <c r="F117" s="45" t="inlineStr">
        <is>
          <t>Vertraege_Bescheide/Versicherung</t>
        </is>
      </c>
      <c r="G117" s="45" t="inlineStr">
        <is>
          <t>Nein</t>
        </is>
      </c>
      <c r="H117" s="45" t="n">
        <v>80</v>
      </c>
      <c r="J117" s="45" t="inlineStr">
        <is>
          <t>Erfolgreich</t>
        </is>
      </c>
    </row>
    <row r="118" ht="15" customHeight="1" s="46">
      <c r="A118" s="45" t="inlineStr">
        <is>
          <t>2026-05-29</t>
        </is>
      </c>
      <c r="B118" s="45" t="inlineStr">
        <is>
          <t>2026-05-29 - IP24 - Pachtvertrag.pdf</t>
        </is>
      </c>
      <c r="C118" s="45" t="inlineStr">
        <is>
          <t>IP24</t>
        </is>
      </c>
      <c r="D118" s="45" t="inlineStr">
        <is>
          <t>Pachtvertrag</t>
        </is>
      </c>
      <c r="E118" s="45" t="inlineStr">
        <is>
          <t>Vertraege_Bescheide/Pachtvertrag</t>
        </is>
      </c>
      <c r="F118" s="45" t="inlineStr">
        <is>
          <t>Vertraege_Bescheide/Pachtvertrag</t>
        </is>
      </c>
      <c r="G118" s="45" t="inlineStr">
        <is>
          <t>Nein</t>
        </is>
      </c>
      <c r="H118" s="45" t="n">
        <v>79</v>
      </c>
      <c r="J118" s="45" t="inlineStr">
        <is>
          <t>Erfolgreich</t>
        </is>
      </c>
    </row>
    <row r="119" ht="15" customHeight="1" s="46">
      <c r="A119" s="45" t="inlineStr">
        <is>
          <t>2026-05-27</t>
        </is>
      </c>
      <c r="B119" s="45" t="inlineStr">
        <is>
          <t>2026-05-27 - IP24 - Foto.pdf</t>
        </is>
      </c>
      <c r="C119" s="45" t="inlineStr">
        <is>
          <t>IP24</t>
        </is>
      </c>
      <c r="D119" s="45" t="inlineStr">
        <is>
          <t>Foto</t>
        </is>
      </c>
      <c r="E119" s="45" t="inlineStr">
        <is>
          <t>Objektunterlagen/Fotos</t>
        </is>
      </c>
      <c r="F119" s="45" t="inlineStr">
        <is>
          <t>Objektunterlagen/Fotos</t>
        </is>
      </c>
      <c r="G119" s="45" t="inlineStr">
        <is>
          <t>Nein</t>
        </is>
      </c>
      <c r="H119" s="45" t="n">
        <v>62</v>
      </c>
      <c r="J119" s="45" t="inlineStr">
        <is>
          <t>Erfolgreich</t>
        </is>
      </c>
    </row>
    <row r="120" ht="15" customHeight="1" s="46">
      <c r="A120" s="45" t="inlineStr">
        <is>
          <t>2026-05-26</t>
        </is>
      </c>
      <c r="B120" s="45" t="inlineStr">
        <is>
          <t>2026-05-26 - AFL - Steuerbescheid.pdf</t>
        </is>
      </c>
      <c r="C120" s="45" t="inlineStr">
        <is>
          <t>AFL</t>
        </is>
      </c>
      <c r="D120" s="45" t="inlineStr">
        <is>
          <t>Steuerbescheid</t>
        </is>
      </c>
      <c r="E120" s="45" t="inlineStr">
        <is>
          <t>Vertraege_Bescheide/Darlehensvertrag</t>
        </is>
      </c>
      <c r="F120" s="45" t="inlineStr">
        <is>
          <t>Vertraege_Bescheide/Steuerbescheide</t>
        </is>
      </c>
      <c r="G120" s="45" t="inlineStr">
        <is>
          <t>Ja</t>
        </is>
      </c>
      <c r="H120" s="45" t="n">
        <v>82</v>
      </c>
      <c r="J120" s="45" t="inlineStr">
        <is>
          <t>Erfolgreich</t>
        </is>
      </c>
    </row>
    <row r="121" ht="15" customHeight="1" s="46">
      <c r="A121" s="45" t="inlineStr">
        <is>
          <t>2026-05-30</t>
        </is>
      </c>
      <c r="B121" s="45" t="inlineStr">
        <is>
          <t>2026-05-30 - B69a - Mietvertrag.pdf</t>
        </is>
      </c>
      <c r="C121" s="45" t="inlineStr">
        <is>
          <t>B69a</t>
        </is>
      </c>
      <c r="D121" s="45" t="inlineStr">
        <is>
          <t>Mietvertrag</t>
        </is>
      </c>
      <c r="E121" s="45" t="inlineStr">
        <is>
          <t>Vertraege_Bescheide/Mietvertrag</t>
        </is>
      </c>
      <c r="F121" s="45" t="inlineStr">
        <is>
          <t>Vertraege_Bescheide/Mietvertrag</t>
        </is>
      </c>
      <c r="G121" s="45" t="inlineStr">
        <is>
          <t>Nein</t>
        </is>
      </c>
      <c r="H121" s="45" t="n">
        <v>82</v>
      </c>
      <c r="J121" s="45" t="inlineStr">
        <is>
          <t>Erfolgreich</t>
        </is>
      </c>
    </row>
    <row r="122" ht="15" customHeight="1" s="46">
      <c r="A122" s="45" t="inlineStr">
        <is>
          <t>2026-05-30</t>
        </is>
      </c>
      <c r="B122" s="45" t="inlineStr">
        <is>
          <t>2026-05-30 - R100 - Darlehensvertrag.pdf</t>
        </is>
      </c>
      <c r="C122" s="45" t="inlineStr">
        <is>
          <t>R100</t>
        </is>
      </c>
      <c r="D122" s="45" t="inlineStr">
        <is>
          <t>Darlehensvertrag</t>
        </is>
      </c>
      <c r="E122" s="45" t="inlineStr">
        <is>
          <t>Vertraege_Bescheide/Darlehensvertrag</t>
        </is>
      </c>
      <c r="F122" s="45" t="inlineStr">
        <is>
          <t>Vertraege_Bescheide/Darlehensvertrag</t>
        </is>
      </c>
      <c r="G122" s="45" t="inlineStr">
        <is>
          <t>Nein</t>
        </is>
      </c>
      <c r="H122" s="45" t="n">
        <v>88</v>
      </c>
      <c r="J122" s="45" t="inlineStr">
        <is>
          <t>Erfolgreich</t>
        </is>
      </c>
    </row>
    <row r="123" ht="15" customHeight="1" s="46">
      <c r="A123" s="45" t="inlineStr">
        <is>
          <t>2026-05-31</t>
        </is>
      </c>
      <c r="B123" s="45" t="inlineStr">
        <is>
          <t>2026-05-31 - E25 - Baubeschreibung.pdf</t>
        </is>
      </c>
      <c r="C123" s="45" t="inlineStr">
        <is>
          <t>E25</t>
        </is>
      </c>
      <c r="D123" s="45" t="inlineStr">
        <is>
          <t>Baubeschreibung</t>
        </is>
      </c>
      <c r="E123" s="45" t="inlineStr">
        <is>
          <t>Objektunterlagen/Baubeschreibung</t>
        </is>
      </c>
      <c r="F123" s="45" t="inlineStr">
        <is>
          <t>Objektunterlagen/Baubeschreibung</t>
        </is>
      </c>
      <c r="G123" s="45" t="inlineStr">
        <is>
          <t>Nein</t>
        </is>
      </c>
      <c r="H123" s="45" t="n">
        <v>92</v>
      </c>
      <c r="J123" s="45" t="inlineStr">
        <is>
          <t>Erfolgreich</t>
        </is>
      </c>
    </row>
    <row r="124" ht="15" customHeight="1" s="46">
      <c r="A124" s="45" t="inlineStr">
        <is>
          <t>2026-05-26</t>
        </is>
      </c>
      <c r="B124" s="45" t="inlineStr">
        <is>
          <t>2026-05-26 - HH - Due Diligence (Technisch).pdf</t>
        </is>
      </c>
      <c r="C124" s="45" t="inlineStr">
        <is>
          <t>HH</t>
        </is>
      </c>
      <c r="D124" s="45" t="inlineStr">
        <is>
          <t>Due Diligence (Technisch)</t>
        </is>
      </c>
      <c r="E124" s="45" t="inlineStr">
        <is>
          <t>Objektunterlagen/Technical DD</t>
        </is>
      </c>
      <c r="F124" s="45" t="inlineStr">
        <is>
          <t>Objektunterlagen/Technical DD</t>
        </is>
      </c>
      <c r="G124" s="45" t="inlineStr">
        <is>
          <t>Nein</t>
        </is>
      </c>
      <c r="H124" s="45" t="n">
        <v>85</v>
      </c>
      <c r="J124" s="45" t="inlineStr">
        <is>
          <t>Erfolgreich</t>
        </is>
      </c>
    </row>
    <row r="125" ht="15" customHeight="1" s="46">
      <c r="A125" s="45" t="inlineStr">
        <is>
          <t>2026-05-27</t>
        </is>
      </c>
      <c r="B125" s="45" t="inlineStr">
        <is>
          <t>2026-05-27 - R100 - Due Diligence (Technisch).pdf</t>
        </is>
      </c>
      <c r="C125" s="45" t="inlineStr">
        <is>
          <t>R100</t>
        </is>
      </c>
      <c r="D125" s="45" t="inlineStr">
        <is>
          <t>Due Diligence (Technisch)</t>
        </is>
      </c>
      <c r="E125" s="45" t="inlineStr">
        <is>
          <t>Objektunterlagen/Technical DD</t>
        </is>
      </c>
      <c r="F125" s="45" t="inlineStr">
        <is>
          <t>Objektunterlagen/Technical DD</t>
        </is>
      </c>
      <c r="G125" s="45" t="inlineStr">
        <is>
          <t>Nein</t>
        </is>
      </c>
      <c r="H125" s="45" t="n">
        <v>78</v>
      </c>
      <c r="J125" s="45" t="inlineStr">
        <is>
          <t>Erfolgreich</t>
        </is>
      </c>
    </row>
    <row r="126" ht="15" customHeight="1" s="46">
      <c r="A126" s="45" t="inlineStr">
        <is>
          <t>2026-05-27</t>
        </is>
      </c>
      <c r="B126" s="45" t="inlineStr">
        <is>
          <t>2026-05-27 - R100 - Protokoll.pdf</t>
        </is>
      </c>
      <c r="C126" s="45" t="inlineStr">
        <is>
          <t>R100</t>
        </is>
      </c>
      <c r="D126" s="45" t="inlineStr">
        <is>
          <t>Protokoll</t>
        </is>
      </c>
      <c r="E126" s="45" t="inlineStr">
        <is>
          <t>Protokolle</t>
        </is>
      </c>
      <c r="F126" s="45" t="inlineStr">
        <is>
          <t>Protokolle</t>
        </is>
      </c>
      <c r="G126" s="45" t="inlineStr">
        <is>
          <t>Nein</t>
        </is>
      </c>
      <c r="H126" s="45" t="n">
        <v>93</v>
      </c>
      <c r="J126" s="45" t="inlineStr">
        <is>
          <t>Erfolgreich</t>
        </is>
      </c>
    </row>
    <row r="127" ht="15" customHeight="1" s="46">
      <c r="A127" s="45" t="inlineStr">
        <is>
          <t>2026-06-06</t>
        </is>
      </c>
      <c r="B127" s="45" t="inlineStr">
        <is>
          <t>2026-06-06 - AFL - Rechnung.pdf</t>
        </is>
      </c>
      <c r="C127" s="45" t="inlineStr">
        <is>
          <t>AFL</t>
        </is>
      </c>
      <c r="D127" s="45" t="inlineStr">
        <is>
          <t>Rechnung</t>
        </is>
      </c>
      <c r="E127" s="45" t="inlineStr">
        <is>
          <t>Vertraege_Bescheide/Rechnungen</t>
        </is>
      </c>
      <c r="F127" s="45" t="inlineStr">
        <is>
          <t>Vertraege_Bescheide/Rechnungen</t>
        </is>
      </c>
      <c r="G127" s="45" t="inlineStr">
        <is>
          <t>Nein</t>
        </is>
      </c>
      <c r="H127" s="45" t="n">
        <v>80</v>
      </c>
      <c r="J127" s="45" t="inlineStr">
        <is>
          <t>Erfolgreich</t>
        </is>
      </c>
    </row>
    <row r="128" ht="15" customHeight="1" s="46">
      <c r="A128" s="45" t="inlineStr">
        <is>
          <t>2026-06-06</t>
        </is>
      </c>
      <c r="B128" s="45" t="inlineStr">
        <is>
          <t>2026-06-06 - B8 - Grundbuchauszug.pdf</t>
        </is>
      </c>
      <c r="C128" s="45" t="inlineStr">
        <is>
          <t>B8</t>
        </is>
      </c>
      <c r="D128" s="45" t="inlineStr">
        <is>
          <t>Grundbuchauszug</t>
        </is>
      </c>
      <c r="E128" s="45" t="inlineStr">
        <is>
          <t>Objektunterlagen/Grundbuch</t>
        </is>
      </c>
      <c r="F128" s="45" t="inlineStr">
        <is>
          <t>Objektunterlagen/Grundbuch</t>
        </is>
      </c>
      <c r="G128" s="45" t="inlineStr">
        <is>
          <t>Nein</t>
        </is>
      </c>
      <c r="H128" s="45" t="n">
        <v>98</v>
      </c>
      <c r="J128" s="45" t="inlineStr">
        <is>
          <t>Erfolgreich</t>
        </is>
      </c>
    </row>
    <row r="129" ht="15" customHeight="1" s="46">
      <c r="A129" s="45" t="inlineStr">
        <is>
          <t>2026-06-04</t>
        </is>
      </c>
      <c r="B129" s="45" t="inlineStr">
        <is>
          <t>2026-06-04 - E25 - Energieausweis.pdf</t>
        </is>
      </c>
      <c r="C129" s="45" t="inlineStr">
        <is>
          <t>E25</t>
        </is>
      </c>
      <c r="D129" s="45" t="inlineStr">
        <is>
          <t>Energieausweis</t>
        </is>
      </c>
      <c r="E129" s="45" t="inlineStr">
        <is>
          <t>Objektunterlagen/Energieausweis</t>
        </is>
      </c>
      <c r="F129" s="45" t="inlineStr">
        <is>
          <t>Objektunterlagen/Energieausweis</t>
        </is>
      </c>
      <c r="G129" s="45" t="inlineStr">
        <is>
          <t>Nein</t>
        </is>
      </c>
      <c r="H129" s="45" t="n">
        <v>85</v>
      </c>
      <c r="J129" s="45" t="inlineStr">
        <is>
          <t>Erfolgreich</t>
        </is>
      </c>
    </row>
    <row r="130" ht="15" customHeight="1" s="46">
      <c r="A130" s="45" t="inlineStr">
        <is>
          <t>2026-06-05</t>
        </is>
      </c>
      <c r="B130" s="45" t="inlineStr">
        <is>
          <t>2026-06-05 - B8 - Steuerbescheid.pdf</t>
        </is>
      </c>
      <c r="C130" s="45" t="inlineStr">
        <is>
          <t>B8</t>
        </is>
      </c>
      <c r="D130" s="45" t="inlineStr">
        <is>
          <t>Steuerbescheid</t>
        </is>
      </c>
      <c r="E130" s="45" t="inlineStr">
        <is>
          <t>Vertraege_Bescheide/Steuerbescheide</t>
        </is>
      </c>
      <c r="F130" s="45" t="inlineStr">
        <is>
          <t>Vertraege_Bescheide/Steuerbescheide</t>
        </is>
      </c>
      <c r="G130" s="45" t="inlineStr">
        <is>
          <t>Nein</t>
        </is>
      </c>
      <c r="H130" s="45" t="n">
        <v>89</v>
      </c>
      <c r="J130" s="45" t="inlineStr">
        <is>
          <t>Erfolgreich</t>
        </is>
      </c>
    </row>
    <row r="131" ht="15" customHeight="1" s="46">
      <c r="A131" s="45" t="inlineStr">
        <is>
          <t>2026-06-01</t>
        </is>
      </c>
      <c r="B131" s="45" t="inlineStr">
        <is>
          <t>2026-06-01 - GF4 - Gutachten.pdf</t>
        </is>
      </c>
      <c r="C131" s="45" t="inlineStr">
        <is>
          <t>GF4</t>
        </is>
      </c>
      <c r="D131" s="45" t="inlineStr">
        <is>
          <t>Gutachten</t>
        </is>
      </c>
      <c r="E131" s="45" t="inlineStr">
        <is>
          <t>Objektunterlagen/Gutachten</t>
        </is>
      </c>
      <c r="F131" s="45" t="inlineStr">
        <is>
          <t>Objektunterlagen/Gutachten</t>
        </is>
      </c>
      <c r="G131" s="45" t="inlineStr">
        <is>
          <t>Nein</t>
        </is>
      </c>
      <c r="H131" s="45" t="n">
        <v>82</v>
      </c>
      <c r="J131" s="45" t="inlineStr">
        <is>
          <t>Erfolgreich</t>
        </is>
      </c>
    </row>
    <row r="132" ht="15" customHeight="1" s="46">
      <c r="A132" s="45" t="inlineStr">
        <is>
          <t>2026-06-07</t>
        </is>
      </c>
      <c r="B132" s="45" t="inlineStr">
        <is>
          <t>2026-06-07 - GF4 - Energieausweis.pdf</t>
        </is>
      </c>
      <c r="C132" s="45" t="inlineStr">
        <is>
          <t>GF4</t>
        </is>
      </c>
      <c r="D132" s="45" t="inlineStr">
        <is>
          <t>Energieausweis</t>
        </is>
      </c>
      <c r="E132" s="45" t="inlineStr">
        <is>
          <t>Objektunterlagen/Energieausweis</t>
        </is>
      </c>
      <c r="F132" s="45" t="inlineStr">
        <is>
          <t>Objektunterlagen/Energieausweis</t>
        </is>
      </c>
      <c r="G132" s="45" t="inlineStr">
        <is>
          <t>Nein</t>
        </is>
      </c>
      <c r="H132" s="45" t="n">
        <v>78</v>
      </c>
      <c r="J132" s="45" t="inlineStr">
        <is>
          <t>Erfolgreich</t>
        </is>
      </c>
    </row>
    <row r="133" ht="15" customHeight="1" s="46">
      <c r="A133" s="45" t="inlineStr">
        <is>
          <t>2026-06-01</t>
        </is>
      </c>
      <c r="B133" s="45" t="inlineStr">
        <is>
          <t>2026-06-01 - T42 - Versicherungspolice.pdf</t>
        </is>
      </c>
      <c r="C133" s="45" t="inlineStr">
        <is>
          <t>T42</t>
        </is>
      </c>
      <c r="D133" s="45" t="inlineStr">
        <is>
          <t>Versicherungspolice</t>
        </is>
      </c>
      <c r="E133" s="45" t="inlineStr">
        <is>
          <t>Vertraege_Bescheide/Versicherung</t>
        </is>
      </c>
      <c r="F133" s="45" t="inlineStr">
        <is>
          <t>Vertraege_Bescheide/Versicherung</t>
        </is>
      </c>
      <c r="G133" s="45" t="inlineStr">
        <is>
          <t>Nein</t>
        </is>
      </c>
      <c r="H133" s="45" t="n">
        <v>77</v>
      </c>
      <c r="J133" s="45" t="inlineStr">
        <is>
          <t>Erfolgreich</t>
        </is>
      </c>
    </row>
    <row r="134" ht="15" customHeight="1" s="46">
      <c r="A134" s="45" t="inlineStr">
        <is>
          <t>2026-06-03</t>
        </is>
      </c>
      <c r="B134" s="45" t="inlineStr">
        <is>
          <t>2026-06-03 - B69 - Kaufvertrag.pdf</t>
        </is>
      </c>
      <c r="C134" s="45" t="inlineStr">
        <is>
          <t>B69</t>
        </is>
      </c>
      <c r="D134" s="45" t="inlineStr">
        <is>
          <t>Kaufvertrag</t>
        </is>
      </c>
      <c r="E134" s="45" t="inlineStr">
        <is>
          <t>Vertraege_Bescheide/Kaufvertrag</t>
        </is>
      </c>
      <c r="F134" s="45" t="inlineStr">
        <is>
          <t>Vertraege_Bescheide/Kaufvertrag</t>
        </is>
      </c>
      <c r="G134" s="45" t="inlineStr">
        <is>
          <t>Nein</t>
        </is>
      </c>
      <c r="H134" s="45" t="n">
        <v>96</v>
      </c>
      <c r="J134" s="45" t="inlineStr">
        <is>
          <t>Erfolgreich</t>
        </is>
      </c>
    </row>
    <row r="135" ht="15" customHeight="1" s="46">
      <c r="A135" s="45" t="inlineStr">
        <is>
          <t>2026-06-06</t>
        </is>
      </c>
      <c r="B135" s="45" t="inlineStr">
        <is>
          <t>2026-06-06 - HR - Due Diligence (Technisch).pdf</t>
        </is>
      </c>
      <c r="C135" s="45" t="inlineStr">
        <is>
          <t>HR</t>
        </is>
      </c>
      <c r="D135" s="45" t="inlineStr">
        <is>
          <t>Due Diligence (Technisch)</t>
        </is>
      </c>
      <c r="E135" s="45" t="inlineStr">
        <is>
          <t>Objektunterlagen/Technical DD</t>
        </is>
      </c>
      <c r="F135" s="45" t="inlineStr">
        <is>
          <t>Objektunterlagen/Technical DD</t>
        </is>
      </c>
      <c r="G135" s="45" t="inlineStr">
        <is>
          <t>Nein</t>
        </is>
      </c>
      <c r="H135" s="45" t="n">
        <v>70</v>
      </c>
      <c r="J135" s="45" t="inlineStr">
        <is>
          <t>Erfolgreich</t>
        </is>
      </c>
    </row>
    <row r="136" ht="15" customHeight="1" s="46">
      <c r="A136" s="45" t="inlineStr">
        <is>
          <t>2026-06-14</t>
        </is>
      </c>
      <c r="B136" s="45" t="inlineStr">
        <is>
          <t>2026-06-14 - HH - Due Diligence (Technisch).pdf</t>
        </is>
      </c>
      <c r="C136" s="45" t="inlineStr">
        <is>
          <t>HH</t>
        </is>
      </c>
      <c r="D136" s="45" t="inlineStr">
        <is>
          <t>Due Diligence (Technisch)</t>
        </is>
      </c>
      <c r="E136" s="45" t="inlineStr">
        <is>
          <t>Objektunterlagen/Technical DD</t>
        </is>
      </c>
      <c r="F136" s="45" t="inlineStr">
        <is>
          <t>Objektunterlagen/Technical DD</t>
        </is>
      </c>
      <c r="G136" s="45" t="inlineStr">
        <is>
          <t>Nein</t>
        </is>
      </c>
      <c r="H136" s="45" t="n">
        <v>99</v>
      </c>
      <c r="J136" s="45" t="inlineStr">
        <is>
          <t>Erfolgreich</t>
        </is>
      </c>
    </row>
    <row r="137" ht="15" customHeight="1" s="46">
      <c r="A137" s="45" t="inlineStr">
        <is>
          <t>2026-06-13</t>
        </is>
      </c>
      <c r="B137" s="45" t="inlineStr">
        <is>
          <t>2026-06-13 - E25 - Mietvertrag.pdf</t>
        </is>
      </c>
      <c r="C137" s="45" t="inlineStr">
        <is>
          <t>E25</t>
        </is>
      </c>
      <c r="D137" s="45" t="inlineStr">
        <is>
          <t>Mietvertrag</t>
        </is>
      </c>
      <c r="E137" s="45" t="inlineStr">
        <is>
          <t>Vertraege_Bescheide/Mietvertrag</t>
        </is>
      </c>
      <c r="F137" s="45" t="inlineStr">
        <is>
          <t>Vertraege_Bescheide/Mietvertrag</t>
        </is>
      </c>
      <c r="G137" s="45" t="inlineStr">
        <is>
          <t>Nein</t>
        </is>
      </c>
      <c r="H137" s="45" t="n">
        <v>85</v>
      </c>
      <c r="J137" s="45" t="inlineStr">
        <is>
          <t>Erfolgreich</t>
        </is>
      </c>
    </row>
    <row r="138" ht="15" customHeight="1" s="46">
      <c r="A138" s="45" t="inlineStr">
        <is>
          <t>2026-06-14</t>
        </is>
      </c>
      <c r="B138" s="45" t="inlineStr">
        <is>
          <t>2026-06-14 - R100 - Rechnung.pdf</t>
        </is>
      </c>
      <c r="C138" s="45" t="inlineStr">
        <is>
          <t>R100</t>
        </is>
      </c>
      <c r="D138" s="45" t="inlineStr">
        <is>
          <t>Rechnung</t>
        </is>
      </c>
      <c r="E138" s="45" t="inlineStr">
        <is>
          <t>Vertraege_Bescheide/Rechnungen</t>
        </is>
      </c>
      <c r="F138" s="45" t="inlineStr">
        <is>
          <t>Vertraege_Bescheide/Rechnungen</t>
        </is>
      </c>
      <c r="G138" s="45" t="inlineStr">
        <is>
          <t>Nein</t>
        </is>
      </c>
      <c r="H138" s="45" t="n">
        <v>89</v>
      </c>
      <c r="J138" s="45" t="inlineStr">
        <is>
          <t>Erfolgreich</t>
        </is>
      </c>
    </row>
    <row r="139" ht="15" customHeight="1" s="46">
      <c r="A139" s="45" t="inlineStr">
        <is>
          <t>2026-06-08</t>
        </is>
      </c>
      <c r="B139" s="45" t="inlineStr">
        <is>
          <t>2026-06-08 - B69 - Darlehensvertrag.pdf</t>
        </is>
      </c>
      <c r="C139" s="45" t="inlineStr">
        <is>
          <t>B69</t>
        </is>
      </c>
      <c r="D139" s="45" t="inlineStr">
        <is>
          <t>Darlehensvertrag</t>
        </is>
      </c>
      <c r="E139" s="45" t="inlineStr">
        <is>
          <t>Objektunterlagen/Bauzeitenplan &amp; Projektplan</t>
        </is>
      </c>
      <c r="F139" s="45" t="inlineStr">
        <is>
          <t>Vertraege_Bescheide/Darlehensvertrag</t>
        </is>
      </c>
      <c r="G139" s="45" t="inlineStr">
        <is>
          <t>Ja</t>
        </is>
      </c>
      <c r="H139" s="45" t="n">
        <v>88</v>
      </c>
      <c r="J139" s="45" t="inlineStr">
        <is>
          <t>Erfolgreich</t>
        </is>
      </c>
    </row>
    <row r="140" ht="15" customHeight="1" s="46">
      <c r="A140" s="45" t="inlineStr">
        <is>
          <t>2026-06-11</t>
        </is>
      </c>
      <c r="B140" s="45" t="inlineStr">
        <is>
          <t>2026-06-11 - HR - Bauantrag.pdf</t>
        </is>
      </c>
      <c r="C140" s="45" t="inlineStr">
        <is>
          <t>HR</t>
        </is>
      </c>
      <c r="D140" s="45" t="inlineStr">
        <is>
          <t>Bauantrag</t>
        </is>
      </c>
      <c r="E140" s="45" t="inlineStr">
        <is>
          <t>Objektunterlagen/Bauantrag</t>
        </is>
      </c>
      <c r="F140" s="45" t="inlineStr">
        <is>
          <t>Objektunterlagen/Bauantrag</t>
        </is>
      </c>
      <c r="G140" s="45" t="inlineStr">
        <is>
          <t>Nein</t>
        </is>
      </c>
      <c r="H140" s="45" t="n">
        <v>82</v>
      </c>
      <c r="J140" s="45" t="inlineStr">
        <is>
          <t>Erfolgreich</t>
        </is>
      </c>
    </row>
    <row r="141" ht="15" customHeight="1" s="46">
      <c r="A141" s="45" t="inlineStr">
        <is>
          <t>2026-06-09</t>
        </is>
      </c>
      <c r="B141" s="45" t="inlineStr">
        <is>
          <t>2026-06-09 - HH - Bauantrag.pdf</t>
        </is>
      </c>
      <c r="C141" s="45" t="inlineStr">
        <is>
          <t>HH</t>
        </is>
      </c>
      <c r="D141" s="45" t="inlineStr">
        <is>
          <t>Bauantrag</t>
        </is>
      </c>
      <c r="E141" s="45" t="inlineStr">
        <is>
          <t>Objektunterlagen/Bauantrag</t>
        </is>
      </c>
      <c r="F141" s="45" t="inlineStr">
        <is>
          <t>Objektunterlagen/Bauantrag</t>
        </is>
      </c>
      <c r="G141" s="45" t="inlineStr">
        <is>
          <t>Nein</t>
        </is>
      </c>
      <c r="H141" s="45" t="n">
        <v>92</v>
      </c>
      <c r="J141" s="45" t="inlineStr">
        <is>
          <t>Erfolgreich</t>
        </is>
      </c>
    </row>
    <row r="142" ht="15" customHeight="1" s="46">
      <c r="A142" s="45" t="inlineStr">
        <is>
          <t>2026-06-10</t>
        </is>
      </c>
      <c r="B142" s="45" t="inlineStr">
        <is>
          <t>2026-06-10 - HR - Foto.pdf</t>
        </is>
      </c>
      <c r="C142" s="45" t="inlineStr">
        <is>
          <t>HR</t>
        </is>
      </c>
      <c r="D142" s="45" t="inlineStr">
        <is>
          <t>Foto</t>
        </is>
      </c>
      <c r="E142" s="45" t="inlineStr">
        <is>
          <t>Objektunterlagen/Fotos</t>
        </is>
      </c>
      <c r="F142" s="45" t="inlineStr">
        <is>
          <t>Objektunterlagen/Fotos</t>
        </is>
      </c>
      <c r="G142" s="45" t="inlineStr">
        <is>
          <t>Nein</t>
        </is>
      </c>
      <c r="H142" s="45" t="n">
        <v>87</v>
      </c>
      <c r="J142" s="45" t="inlineStr">
        <is>
          <t>Erfolgreich</t>
        </is>
      </c>
    </row>
    <row r="143" ht="15" customHeight="1" s="46">
      <c r="A143" s="45" t="inlineStr">
        <is>
          <t>2026-06-09</t>
        </is>
      </c>
      <c r="B143" s="45" t="inlineStr">
        <is>
          <t>2026-06-09 - T42 - Rechnung.pdf</t>
        </is>
      </c>
      <c r="C143" s="45" t="inlineStr">
        <is>
          <t>T42</t>
        </is>
      </c>
      <c r="D143" s="45" t="inlineStr">
        <is>
          <t>Rechnung</t>
        </is>
      </c>
      <c r="E143" s="45" t="inlineStr">
        <is>
          <t>Vertraege_Bescheide/Rechnungen</t>
        </is>
      </c>
      <c r="F143" s="45" t="inlineStr">
        <is>
          <t>Vertraege_Bescheide/Rechnungen</t>
        </is>
      </c>
      <c r="G143" s="45" t="inlineStr">
        <is>
          <t>Nein</t>
        </is>
      </c>
      <c r="H143" s="45" t="n">
        <v>87</v>
      </c>
      <c r="J143" s="45" t="inlineStr">
        <is>
          <t>Erfolgreich</t>
        </is>
      </c>
    </row>
    <row r="144" ht="15" customHeight="1" s="46">
      <c r="A144" s="45" t="inlineStr">
        <is>
          <t>2026-06-11</t>
        </is>
      </c>
      <c r="B144" s="45" t="inlineStr">
        <is>
          <t>2026-06-11 - B69 - Letter of Intent.pdf</t>
        </is>
      </c>
      <c r="C144" s="45" t="inlineStr">
        <is>
          <t>B69</t>
        </is>
      </c>
      <c r="D144" s="45" t="inlineStr">
        <is>
          <t>Letter of Intent</t>
        </is>
      </c>
      <c r="E144" s="45" t="inlineStr">
        <is>
          <t>Vertraege_Bescheide/LOI</t>
        </is>
      </c>
      <c r="F144" s="45" t="inlineStr">
        <is>
          <t>Vertraege_Bescheide/LOI</t>
        </is>
      </c>
      <c r="G144" s="45" t="inlineStr">
        <is>
          <t>Nein</t>
        </is>
      </c>
      <c r="H144" s="45" t="n">
        <v>94</v>
      </c>
      <c r="J144" s="45" t="inlineStr">
        <is>
          <t>Erfolgreich</t>
        </is>
      </c>
    </row>
    <row r="145" ht="15" customHeight="1" s="46">
      <c r="A145" s="45" t="inlineStr">
        <is>
          <t>2026-06-14</t>
        </is>
      </c>
      <c r="B145" s="45" t="inlineStr">
        <is>
          <t>2026-06-14 - IP24 - Due Diligence (Technisch).pdf</t>
        </is>
      </c>
      <c r="C145" s="45" t="inlineStr">
        <is>
          <t>IP24</t>
        </is>
      </c>
      <c r="D145" s="45" t="inlineStr">
        <is>
          <t>Due Diligence (Technisch)</t>
        </is>
      </c>
      <c r="E145" s="45" t="inlineStr">
        <is>
          <t>Objektunterlagen/Plaene</t>
        </is>
      </c>
      <c r="F145" s="45" t="inlineStr">
        <is>
          <t>Objektunterlagen/Technical DD</t>
        </is>
      </c>
      <c r="G145" s="45" t="inlineStr">
        <is>
          <t>Ja</t>
        </is>
      </c>
      <c r="H145" s="45" t="n">
        <v>80</v>
      </c>
      <c r="J145" s="45" t="inlineStr">
        <is>
          <t>Erfolgreich</t>
        </is>
      </c>
    </row>
    <row r="146" ht="15" customHeight="1" s="46">
      <c r="A146" s="45" t="inlineStr">
        <is>
          <t>2026-06-10</t>
        </is>
      </c>
      <c r="B146" s="45" t="inlineStr">
        <is>
          <t>2026-06-10 - B69 - Protokoll.pdf</t>
        </is>
      </c>
      <c r="C146" s="45" t="inlineStr">
        <is>
          <t>B69</t>
        </is>
      </c>
      <c r="D146" s="45" t="inlineStr">
        <is>
          <t>Protokoll</t>
        </is>
      </c>
      <c r="E146" s="45" t="inlineStr">
        <is>
          <t>Vertraege_Bescheide/Kaufvertrag</t>
        </is>
      </c>
      <c r="F146" s="45" t="inlineStr">
        <is>
          <t>Protokolle</t>
        </is>
      </c>
      <c r="G146" s="45" t="inlineStr">
        <is>
          <t>Ja</t>
        </is>
      </c>
      <c r="H146" s="45" t="n">
        <v>99</v>
      </c>
      <c r="J146" s="45" t="inlineStr">
        <is>
          <t>Erfolgreich</t>
        </is>
      </c>
    </row>
    <row r="147" ht="15" customHeight="1" s="46">
      <c r="A147" s="45" t="inlineStr">
        <is>
          <t>2026-06-13</t>
        </is>
      </c>
      <c r="B147" s="45" t="inlineStr">
        <is>
          <t>2026-06-13 - B69 - Gutachten.pdf</t>
        </is>
      </c>
      <c r="C147" s="45" t="inlineStr">
        <is>
          <t>B69</t>
        </is>
      </c>
      <c r="D147" s="45" t="inlineStr">
        <is>
          <t>Gutachten</t>
        </is>
      </c>
      <c r="E147" s="45" t="inlineStr">
        <is>
          <t>Objektunterlagen/Gutachten</t>
        </is>
      </c>
      <c r="F147" s="45" t="inlineStr">
        <is>
          <t>Objektunterlagen/Gutachten</t>
        </is>
      </c>
      <c r="G147" s="45" t="inlineStr">
        <is>
          <t>Nein</t>
        </is>
      </c>
      <c r="H147" s="45" t="n">
        <v>89</v>
      </c>
      <c r="J147" s="45" t="inlineStr">
        <is>
          <t>Erfolgreich</t>
        </is>
      </c>
    </row>
    <row r="148" ht="15" customHeight="1" s="46">
      <c r="A148" s="45" t="inlineStr">
        <is>
          <t>2026-06-14</t>
        </is>
      </c>
      <c r="B148" s="45" t="inlineStr">
        <is>
          <t>2026-06-14 - B69 - Darlehensvertrag.pdf</t>
        </is>
      </c>
      <c r="C148" s="45" t="inlineStr">
        <is>
          <t>B69</t>
        </is>
      </c>
      <c r="D148" s="45" t="inlineStr">
        <is>
          <t>Darlehensvertrag</t>
        </is>
      </c>
      <c r="E148" s="45" t="inlineStr">
        <is>
          <t>Vertraege_Bescheide/Darlehensvertrag</t>
        </is>
      </c>
      <c r="F148" s="45" t="inlineStr">
        <is>
          <t>Vertraege_Bescheide/Darlehensvertrag</t>
        </is>
      </c>
      <c r="G148" s="45" t="inlineStr">
        <is>
          <t>Nein</t>
        </is>
      </c>
      <c r="H148" s="45" t="n">
        <v>86</v>
      </c>
      <c r="J148" s="45" t="inlineStr">
        <is>
          <t>Erfolgreich</t>
        </is>
      </c>
    </row>
    <row r="149" ht="15" customHeight="1" s="46">
      <c r="A149" t="inlineStr">
        <is>
          <t>2026-06-11</t>
        </is>
      </c>
      <c r="B149" t="inlineStr">
        <is>
          <t>2026-06-11 - B69 - Steuerbescheid.pdf</t>
        </is>
      </c>
      <c r="C149" t="inlineStr">
        <is>
          <t>B69</t>
        </is>
      </c>
      <c r="D149" t="inlineStr">
        <is>
          <t>Steuerbescheid</t>
        </is>
      </c>
      <c r="E149" t="inlineStr">
        <is>
          <t>Vertraege_Bescheide/Steuerbescheide</t>
        </is>
      </c>
      <c r="F149" t="inlineStr">
        <is>
          <t>Vertraege_Bescheide/Steuerbescheide</t>
        </is>
      </c>
      <c r="G149" t="inlineStr">
        <is>
          <t>Nein</t>
        </is>
      </c>
      <c r="H149" t="n">
        <v>88</v>
      </c>
      <c r="J149" s="45" t="inlineStr">
        <is>
          <t>Erfolgreich</t>
        </is>
      </c>
    </row>
    <row r="150" ht="15" customHeight="1" s="46">
      <c r="A150" t="inlineStr">
        <is>
          <t>2026-06-13</t>
        </is>
      </c>
      <c r="B150" t="inlineStr">
        <is>
          <t>2026-06-13 - T42 - Rechnung.pdf</t>
        </is>
      </c>
      <c r="C150" t="inlineStr">
        <is>
          <t>T42</t>
        </is>
      </c>
      <c r="D150" t="inlineStr">
        <is>
          <t>Rechnung</t>
        </is>
      </c>
      <c r="E150" t="inlineStr">
        <is>
          <t>Vertraege_Bescheide/Rechnungen</t>
        </is>
      </c>
      <c r="F150" t="inlineStr">
        <is>
          <t>Vertraege_Bescheide/Rechnungen</t>
        </is>
      </c>
      <c r="G150" t="inlineStr">
        <is>
          <t>Nein</t>
        </is>
      </c>
      <c r="H150" t="n">
        <v>91</v>
      </c>
      <c r="J150" s="45" t="inlineStr">
        <is>
          <t>Erfolgreich</t>
        </is>
      </c>
    </row>
    <row r="151" ht="15" customHeight="1" s="46">
      <c r="A151" t="inlineStr">
        <is>
          <t>2026-06-14</t>
        </is>
      </c>
      <c r="B151" t="inlineStr">
        <is>
          <t>2026-06-14 - B69 - Bauantrag.pdf</t>
        </is>
      </c>
      <c r="C151" t="inlineStr">
        <is>
          <t>B69</t>
        </is>
      </c>
      <c r="D151" t="inlineStr">
        <is>
          <t>Bauantrag</t>
        </is>
      </c>
      <c r="E151" t="inlineStr">
        <is>
          <t>Objektunterlagen/Bauantrag</t>
        </is>
      </c>
      <c r="F151" t="inlineStr">
        <is>
          <t>Objektunterlagen/Bauantrag</t>
        </is>
      </c>
      <c r="G151" t="inlineStr">
        <is>
          <t>Nein</t>
        </is>
      </c>
      <c r="H151" t="n">
        <v>80</v>
      </c>
      <c r="J151" s="45" t="inlineStr">
        <is>
          <t>Erfolgreich</t>
        </is>
      </c>
    </row>
    <row r="152" ht="15" customHeight="1" s="46">
      <c r="A152" t="inlineStr">
        <is>
          <t>2026-06-17</t>
        </is>
      </c>
      <c r="B152" t="inlineStr">
        <is>
          <t>2026-06-17 - B69 - Energieausweis.pdf</t>
        </is>
      </c>
      <c r="C152" t="inlineStr">
        <is>
          <t>B69</t>
        </is>
      </c>
      <c r="D152" t="inlineStr">
        <is>
          <t>Energieausweis</t>
        </is>
      </c>
      <c r="E152" t="inlineStr">
        <is>
          <t>Vertraege_Bescheide/Sonstige Verträge &amp; Bescheide</t>
        </is>
      </c>
      <c r="F152" t="inlineStr">
        <is>
          <t>Objektunterlagen/Energieausweis</t>
        </is>
      </c>
      <c r="G152" t="inlineStr">
        <is>
          <t>Ja</t>
        </is>
      </c>
      <c r="H152" t="n">
        <v>79</v>
      </c>
      <c r="J152" s="45" t="inlineStr">
        <is>
          <t>Erfolgreich</t>
        </is>
      </c>
    </row>
    <row r="153" ht="15" customHeight="1" s="46">
      <c r="A153" t="inlineStr">
        <is>
          <t>2026-06-19</t>
        </is>
      </c>
      <c r="B153" t="inlineStr">
        <is>
          <t>2026-06-19 - B69 - Steuerbescheid.pdf</t>
        </is>
      </c>
      <c r="C153" t="inlineStr">
        <is>
          <t>B69</t>
        </is>
      </c>
      <c r="D153" t="inlineStr">
        <is>
          <t>Steuerbescheid</t>
        </is>
      </c>
      <c r="E153" t="inlineStr">
        <is>
          <t>Vertraege_Bescheide/Steuerbescheide</t>
        </is>
      </c>
      <c r="F153" t="inlineStr">
        <is>
          <t>Vertraege_Bescheide/Steuerbescheide</t>
        </is>
      </c>
      <c r="G153" t="inlineStr">
        <is>
          <t>Nein</t>
        </is>
      </c>
      <c r="H153" t="n">
        <v>99</v>
      </c>
      <c r="J153" s="45" t="inlineStr">
        <is>
          <t>Erfolgreich</t>
        </is>
      </c>
    </row>
    <row r="154" ht="15" customHeight="1" s="46">
      <c r="A154" t="inlineStr">
        <is>
          <t>2026-06-18</t>
        </is>
      </c>
      <c r="B154" t="inlineStr">
        <is>
          <t>2026-06-18 - AFL - Baubeschreibung.pdf</t>
        </is>
      </c>
      <c r="C154" t="inlineStr">
        <is>
          <t>AFL</t>
        </is>
      </c>
      <c r="D154" t="inlineStr">
        <is>
          <t>Baubeschreibung</t>
        </is>
      </c>
      <c r="E154" t="inlineStr">
        <is>
          <t>Objektunterlagen/Baubeschreibung</t>
        </is>
      </c>
      <c r="F154" t="inlineStr">
        <is>
          <t>Objektunterlagen/Baubeschreibung</t>
        </is>
      </c>
      <c r="G154" t="inlineStr">
        <is>
          <t>Nein</t>
        </is>
      </c>
      <c r="H154" t="n">
        <v>93</v>
      </c>
      <c r="J154" s="45" t="inlineStr">
        <is>
          <t>Erfolgreich</t>
        </is>
      </c>
    </row>
    <row r="155" ht="15" customHeight="1" s="46">
      <c r="A155" t="inlineStr">
        <is>
          <t>2026-06-21</t>
        </is>
      </c>
      <c r="B155" t="inlineStr">
        <is>
          <t>2026-06-21 - IP24 - Bauantrag.pdf</t>
        </is>
      </c>
      <c r="C155" t="inlineStr">
        <is>
          <t>IP24</t>
        </is>
      </c>
      <c r="D155" t="inlineStr">
        <is>
          <t>Bauantrag</t>
        </is>
      </c>
      <c r="E155" t="inlineStr">
        <is>
          <t>Objektunterlagen/Bauantrag</t>
        </is>
      </c>
      <c r="F155" t="inlineStr">
        <is>
          <t>Objektunterlagen/Bauantrag</t>
        </is>
      </c>
      <c r="G155" t="inlineStr">
        <is>
          <t>Nein</t>
        </is>
      </c>
      <c r="H155" t="n">
        <v>90</v>
      </c>
      <c r="J155" s="45" t="inlineStr">
        <is>
          <t>Erfolgreich</t>
        </is>
      </c>
    </row>
    <row r="156" ht="15" customHeight="1" s="46">
      <c r="A156" t="inlineStr">
        <is>
          <t>2026-06-20</t>
        </is>
      </c>
      <c r="B156" t="inlineStr">
        <is>
          <t>2026-06-20 - HH - Rechnung.pdf</t>
        </is>
      </c>
      <c r="C156" t="inlineStr">
        <is>
          <t>HH</t>
        </is>
      </c>
      <c r="D156" t="inlineStr">
        <is>
          <t>Rechnung</t>
        </is>
      </c>
      <c r="E156" t="inlineStr">
        <is>
          <t>Vertraege_Bescheide/Rechnungen</t>
        </is>
      </c>
      <c r="F156" t="inlineStr">
        <is>
          <t>Vertraege_Bescheide/Rechnungen</t>
        </is>
      </c>
      <c r="G156" t="inlineStr">
        <is>
          <t>Nein</t>
        </is>
      </c>
      <c r="H156" t="n">
        <v>99</v>
      </c>
      <c r="J156" s="45" t="inlineStr">
        <is>
          <t>Erfolgreich</t>
        </is>
      </c>
    </row>
    <row r="157" ht="15" customHeight="1" s="46">
      <c r="A157" t="inlineStr">
        <is>
          <t>2026-06-16</t>
        </is>
      </c>
      <c r="B157" t="inlineStr">
        <is>
          <t>2026-06-16 - B69 - Exposé.pdf</t>
        </is>
      </c>
      <c r="C157" t="inlineStr">
        <is>
          <t>B69</t>
        </is>
      </c>
      <c r="D157" t="inlineStr">
        <is>
          <t>Exposé</t>
        </is>
      </c>
      <c r="E157" t="inlineStr">
        <is>
          <t>Schriftverkehr</t>
        </is>
      </c>
      <c r="F157" t="inlineStr">
        <is>
          <t>Expose</t>
        </is>
      </c>
      <c r="G157" t="inlineStr">
        <is>
          <t>Ja</t>
        </is>
      </c>
      <c r="H157" t="n">
        <v>84</v>
      </c>
      <c r="J157" s="45" t="inlineStr">
        <is>
          <t>Erfolgreich</t>
        </is>
      </c>
    </row>
    <row r="158" ht="15" customHeight="1" s="46">
      <c r="A158" t="inlineStr">
        <is>
          <t>2026-06-16</t>
        </is>
      </c>
      <c r="B158" t="inlineStr">
        <is>
          <t>2026-06-16 - B8 - Baubeschreibung.pdf</t>
        </is>
      </c>
      <c r="C158" t="inlineStr">
        <is>
          <t>B8</t>
        </is>
      </c>
      <c r="D158" t="inlineStr">
        <is>
          <t>Baubeschreibung</t>
        </is>
      </c>
      <c r="E158" t="inlineStr">
        <is>
          <t>Objektunterlagen/Baubeschreibung</t>
        </is>
      </c>
      <c r="F158" t="inlineStr">
        <is>
          <t>Objektunterlagen/Baubeschreibung</t>
        </is>
      </c>
      <c r="G158" t="inlineStr">
        <is>
          <t>Nein</t>
        </is>
      </c>
      <c r="H158" t="n">
        <v>81</v>
      </c>
      <c r="J158" s="45" t="inlineStr">
        <is>
          <t>Erfolgreich</t>
        </is>
      </c>
    </row>
    <row r="159" ht="15" customHeight="1" s="46">
      <c r="A159" t="inlineStr">
        <is>
          <t>2026-06-19</t>
        </is>
      </c>
      <c r="B159" t="inlineStr">
        <is>
          <t>2026-06-19 - B69 - Baugenehmigung.pdf</t>
        </is>
      </c>
      <c r="C159" t="inlineStr">
        <is>
          <t>B69</t>
        </is>
      </c>
      <c r="D159" t="inlineStr">
        <is>
          <t>Baugenehmigung</t>
        </is>
      </c>
      <c r="E159" t="inlineStr">
        <is>
          <t>Objektunterlagen/Baugenehmigung</t>
        </is>
      </c>
      <c r="F159" t="inlineStr">
        <is>
          <t>Objektunterlagen/Baugenehmigung</t>
        </is>
      </c>
      <c r="G159" t="inlineStr">
        <is>
          <t>Nein</t>
        </is>
      </c>
      <c r="H159" t="n">
        <v>90</v>
      </c>
      <c r="J159" s="45" t="inlineStr">
        <is>
          <t>Erfolgreich</t>
        </is>
      </c>
    </row>
    <row r="160" ht="15" customHeight="1" s="46">
      <c r="A160" t="inlineStr">
        <is>
          <t>2026-06-15</t>
        </is>
      </c>
      <c r="B160" t="inlineStr">
        <is>
          <t>2026-06-15 - HR - Rechnung.pdf</t>
        </is>
      </c>
      <c r="C160" t="inlineStr">
        <is>
          <t>HR</t>
        </is>
      </c>
      <c r="D160" t="inlineStr">
        <is>
          <t>Rechnung</t>
        </is>
      </c>
      <c r="E160" t="inlineStr">
        <is>
          <t>Vertraege_Bescheide/Rechnungen</t>
        </is>
      </c>
      <c r="F160" t="inlineStr">
        <is>
          <t>Vertraege_Bescheide/Rechnungen</t>
        </is>
      </c>
      <c r="G160" t="inlineStr">
        <is>
          <t>Nein</t>
        </is>
      </c>
      <c r="H160" t="n">
        <v>96</v>
      </c>
      <c r="J160" s="45" t="inlineStr">
        <is>
          <t>Erfolgreich</t>
        </is>
      </c>
    </row>
    <row r="161" ht="15" customHeight="1" s="46">
      <c r="A161" t="inlineStr">
        <is>
          <t>2026-06-18</t>
        </is>
      </c>
      <c r="B161" t="inlineStr">
        <is>
          <t>2026-06-18 - HH - Foto.pdf</t>
        </is>
      </c>
      <c r="C161" t="inlineStr">
        <is>
          <t>HH</t>
        </is>
      </c>
      <c r="D161" t="inlineStr">
        <is>
          <t>Foto</t>
        </is>
      </c>
      <c r="E161" t="inlineStr">
        <is>
          <t>Objektunterlagen/Fotos</t>
        </is>
      </c>
      <c r="F161" t="inlineStr">
        <is>
          <t>Objektunterlagen/Fotos</t>
        </is>
      </c>
      <c r="G161" t="inlineStr">
        <is>
          <t>Nein</t>
        </is>
      </c>
      <c r="H161" t="n">
        <v>80</v>
      </c>
      <c r="J161" s="45" t="inlineStr">
        <is>
          <t>Erfolgreich</t>
        </is>
      </c>
    </row>
    <row r="162" ht="15" customHeight="1" s="46">
      <c r="A162" t="inlineStr">
        <is>
          <t>2026-06-18</t>
        </is>
      </c>
      <c r="B162" t="inlineStr">
        <is>
          <t>2026-06-18 - Z1 - Baubeschreibung.pdf</t>
        </is>
      </c>
      <c r="C162" t="inlineStr">
        <is>
          <t>Z1</t>
        </is>
      </c>
      <c r="D162" t="inlineStr">
        <is>
          <t>Baubeschreibung</t>
        </is>
      </c>
      <c r="E162" t="inlineStr">
        <is>
          <t>Objektunterlagen/Baubeschreibung</t>
        </is>
      </c>
      <c r="F162" t="inlineStr">
        <is>
          <t>Objektunterlagen/Baubeschreibung</t>
        </is>
      </c>
      <c r="G162" t="inlineStr">
        <is>
          <t>Nein</t>
        </is>
      </c>
      <c r="H162" t="n">
        <v>95</v>
      </c>
      <c r="J162" s="45" t="inlineStr">
        <is>
          <t>Erfolgreich</t>
        </is>
      </c>
    </row>
    <row r="163" ht="15" customHeight="1" s="46">
      <c r="A163" t="inlineStr">
        <is>
          <t>2026-06-15</t>
        </is>
      </c>
      <c r="B163" t="inlineStr">
        <is>
          <t>2026-06-15 - B8 - Letter of Intent.pdf</t>
        </is>
      </c>
      <c r="C163" t="inlineStr">
        <is>
          <t>B8</t>
        </is>
      </c>
      <c r="D163" t="inlineStr">
        <is>
          <t>Letter of Intent</t>
        </is>
      </c>
      <c r="E163" t="inlineStr">
        <is>
          <t>Vertraege_Bescheide/LOI</t>
        </is>
      </c>
      <c r="F163" t="inlineStr">
        <is>
          <t>Vertraege_Bescheide/LOI</t>
        </is>
      </c>
      <c r="G163" t="inlineStr">
        <is>
          <t>Nein</t>
        </is>
      </c>
      <c r="H163" t="n">
        <v>91</v>
      </c>
      <c r="J163" s="45" t="inlineStr">
        <is>
          <t>Erfolgreich</t>
        </is>
      </c>
    </row>
    <row r="164" ht="15" customHeight="1" s="46">
      <c r="A164" t="inlineStr">
        <is>
          <t>2026-06-15</t>
        </is>
      </c>
      <c r="B164" t="inlineStr">
        <is>
          <t>2026-06-15 - R100 - Due Diligence (Technisch).pdf</t>
        </is>
      </c>
      <c r="C164" t="inlineStr">
        <is>
          <t>R100</t>
        </is>
      </c>
      <c r="D164" t="inlineStr">
        <is>
          <t>Due Diligence (Technisch)</t>
        </is>
      </c>
      <c r="E164" t="inlineStr">
        <is>
          <t>Objektunterlagen/Denkmalschutz</t>
        </is>
      </c>
      <c r="F164" t="inlineStr">
        <is>
          <t>Objektunterlagen/Technical DD</t>
        </is>
      </c>
      <c r="G164" t="inlineStr">
        <is>
          <t>Ja</t>
        </is>
      </c>
      <c r="H164" t="n">
        <v>94</v>
      </c>
      <c r="J164" s="45" t="inlineStr">
        <is>
          <t>Erfolgreich</t>
        </is>
      </c>
    </row>
    <row r="165" ht="15" customHeight="1" s="46">
      <c r="A165" t="inlineStr">
        <is>
          <t>2026-06-19</t>
        </is>
      </c>
      <c r="B165" t="inlineStr">
        <is>
          <t>2026-06-19 - ACI - Darlehensvertrag.pdf</t>
        </is>
      </c>
      <c r="C165" t="inlineStr">
        <is>
          <t>ACI</t>
        </is>
      </c>
      <c r="D165" t="inlineStr">
        <is>
          <t>Darlehensvertrag</t>
        </is>
      </c>
      <c r="E165" t="inlineStr">
        <is>
          <t>Vertraege_Bescheide/Darlehensvertrag</t>
        </is>
      </c>
      <c r="F165" t="inlineStr">
        <is>
          <t>Vertraege_Bescheide/Darlehensvertrag</t>
        </is>
      </c>
      <c r="G165" t="inlineStr">
        <is>
          <t>Nein</t>
        </is>
      </c>
      <c r="H165" t="n">
        <v>91</v>
      </c>
      <c r="J165" s="45" t="inlineStr">
        <is>
          <t>Erfolgreich</t>
        </is>
      </c>
    </row>
    <row r="166" ht="15" customHeight="1" s="46">
      <c r="A166" t="inlineStr">
        <is>
          <t>2026-06-17</t>
        </is>
      </c>
      <c r="B166" t="inlineStr">
        <is>
          <t>2026-06-17 - IP24 - Pachtvertrag.pdf</t>
        </is>
      </c>
      <c r="C166" t="inlineStr">
        <is>
          <t>IP24</t>
        </is>
      </c>
      <c r="D166" t="inlineStr">
        <is>
          <t>Pachtvertrag</t>
        </is>
      </c>
      <c r="E166" t="inlineStr">
        <is>
          <t>Vertraege_Bescheide/Pachtvertrag</t>
        </is>
      </c>
      <c r="F166" t="inlineStr">
        <is>
          <t>Vertraege_Bescheide/Pachtvertrag</t>
        </is>
      </c>
      <c r="G166" t="inlineStr">
        <is>
          <t>Nein</t>
        </is>
      </c>
      <c r="H166" t="n">
        <v>99</v>
      </c>
      <c r="J166" s="45" t="inlineStr">
        <is>
          <t>Erfolgreich</t>
        </is>
      </c>
    </row>
    <row r="167" ht="15" customHeight="1" s="46">
      <c r="A167" t="inlineStr">
        <is>
          <t>2026-06-19</t>
        </is>
      </c>
      <c r="B167" t="inlineStr">
        <is>
          <t>2026-06-19 - HH - Letter of Intent.pdf</t>
        </is>
      </c>
      <c r="C167" t="inlineStr">
        <is>
          <t>HH</t>
        </is>
      </c>
      <c r="D167" t="inlineStr">
        <is>
          <t>Letter of Intent</t>
        </is>
      </c>
      <c r="E167" t="inlineStr">
        <is>
          <t>Vertraege_Bescheide/LOI</t>
        </is>
      </c>
      <c r="F167" t="inlineStr">
        <is>
          <t>Vertraege_Bescheide/LOI</t>
        </is>
      </c>
      <c r="G167" t="inlineStr">
        <is>
          <t>Nein</t>
        </is>
      </c>
      <c r="H167" t="n">
        <v>90</v>
      </c>
      <c r="J167" s="45" t="inlineStr">
        <is>
          <t>Erfolgreich</t>
        </is>
      </c>
    </row>
    <row r="168" ht="15" customHeight="1" s="46">
      <c r="J168" s="45" t="n"/>
    </row>
    <row r="169" ht="15" customHeight="1" s="46">
      <c r="J169" s="45" t="n"/>
    </row>
    <row r="170" ht="15" customHeight="1" s="46">
      <c r="J170" s="45" t="n"/>
    </row>
    <row r="171" ht="15" customHeight="1" s="46">
      <c r="J171" s="45" t="n"/>
    </row>
    <row r="172" ht="15" customHeight="1" s="46">
      <c r="J172" s="45" t="n"/>
    </row>
    <row r="173" ht="15" customHeight="1" s="46">
      <c r="J173" s="45" t="n"/>
    </row>
    <row r="174" ht="15" customHeight="1" s="46">
      <c r="J174" s="45" t="n"/>
    </row>
    <row r="175" ht="15" customHeight="1" s="46">
      <c r="J175" s="45" t="n"/>
    </row>
    <row r="176" ht="15" customHeight="1" s="46">
      <c r="J176" s="45" t="n"/>
    </row>
    <row r="177" ht="15" customHeight="1" s="46">
      <c r="J177" s="45" t="n"/>
    </row>
    <row r="178" ht="15" customHeight="1" s="46">
      <c r="J178" s="45" t="n"/>
    </row>
    <row r="179" ht="15" customHeight="1" s="46">
      <c r="J179" s="45" t="n"/>
    </row>
    <row r="180" ht="15" customHeight="1" s="46">
      <c r="J180" s="45" t="n"/>
    </row>
    <row r="181" ht="15" customHeight="1" s="46">
      <c r="J181" s="45" t="n"/>
    </row>
    <row r="182" ht="15" customHeight="1" s="46">
      <c r="J182" s="45" t="n"/>
    </row>
    <row r="183" ht="15" customHeight="1" s="46">
      <c r="J183" s="45" t="n"/>
    </row>
    <row r="184" ht="15" customHeight="1" s="46">
      <c r="J184" s="45" t="n"/>
    </row>
    <row r="185" ht="15" customHeight="1" s="46">
      <c r="J185" s="45" t="n"/>
    </row>
    <row r="186" ht="15" customHeight="1" s="46">
      <c r="J186" s="45" t="n"/>
    </row>
    <row r="187" ht="15" customHeight="1" s="46">
      <c r="J187" s="45" t="n"/>
    </row>
    <row r="188" ht="15" customHeight="1" s="46">
      <c r="J188" s="45" t="n"/>
    </row>
    <row r="189" ht="15" customHeight="1" s="46">
      <c r="J189" s="45" t="n"/>
    </row>
    <row r="190" ht="15" customHeight="1" s="46">
      <c r="J190" s="45" t="n"/>
    </row>
    <row r="191" ht="15" customHeight="1" s="46">
      <c r="J191" s="45" t="n"/>
    </row>
    <row r="192" ht="15" customHeight="1" s="46">
      <c r="J192" s="45" t="n"/>
    </row>
    <row r="193" ht="15" customHeight="1" s="46">
      <c r="J193" s="45" t="n"/>
    </row>
    <row r="194" ht="15" customHeight="1" s="46">
      <c r="J194" s="45" t="n"/>
    </row>
    <row r="195" ht="15" customHeight="1" s="46">
      <c r="J195" s="45" t="n"/>
    </row>
    <row r="196" ht="15" customHeight="1" s="46">
      <c r="J196" s="45" t="n"/>
    </row>
    <row r="197" ht="15" customHeight="1" s="46">
      <c r="J197" s="45" t="n"/>
    </row>
    <row r="198" ht="15" customHeight="1" s="46">
      <c r="J198" s="45" t="n"/>
    </row>
    <row r="199" ht="15" customHeight="1" s="46">
      <c r="J199" s="45" t="n"/>
    </row>
    <row r="200" ht="15" customHeight="1" s="46">
      <c r="J200" s="45" t="n"/>
    </row>
    <row r="201" ht="15" customHeight="1" s="46">
      <c r="J201" s="45" t="n"/>
    </row>
    <row r="202" ht="15" customHeight="1" s="46">
      <c r="J202" s="45" t="n"/>
    </row>
    <row r="203" ht="15" customHeight="1" s="46">
      <c r="J203" s="45" t="n"/>
    </row>
    <row r="204" ht="15" customHeight="1" s="46">
      <c r="J204" s="45" t="n"/>
    </row>
    <row r="205" ht="15" customHeight="1" s="46">
      <c r="J205" s="45" t="n"/>
    </row>
    <row r="206" ht="15" customHeight="1" s="46">
      <c r="J206" s="45" t="n"/>
    </row>
    <row r="207" ht="15" customHeight="1" s="46">
      <c r="J207" s="45" t="n"/>
    </row>
    <row r="208" ht="15" customHeight="1" s="46">
      <c r="J208" s="45" t="n"/>
    </row>
    <row r="209" ht="15" customHeight="1" s="46">
      <c r="J209" s="45" t="n"/>
    </row>
    <row r="210" ht="15" customHeight="1" s="46">
      <c r="J210" s="45" t="n"/>
    </row>
    <row r="211" ht="15" customHeight="1" s="46">
      <c r="J211" s="45" t="n"/>
    </row>
    <row r="212" ht="15" customHeight="1" s="46">
      <c r="J212" s="45" t="n"/>
    </row>
    <row r="213" ht="15" customHeight="1" s="46">
      <c r="J213" s="45" t="n"/>
    </row>
    <row r="214" ht="15" customHeight="1" s="46">
      <c r="J214" s="45" t="n"/>
    </row>
    <row r="215" ht="15" customHeight="1" s="46">
      <c r="J215" s="45" t="n"/>
    </row>
    <row r="216" ht="15" customHeight="1" s="46">
      <c r="J216" s="45" t="n"/>
    </row>
    <row r="217" ht="15" customHeight="1" s="46">
      <c r="J217" s="45" t="n"/>
    </row>
    <row r="218" ht="15" customHeight="1" s="46">
      <c r="J218" s="45" t="n"/>
    </row>
    <row r="219" ht="15" customHeight="1" s="46">
      <c r="J219" s="45" t="n"/>
    </row>
    <row r="220" ht="15" customHeight="1" s="46">
      <c r="J220" s="45" t="n"/>
    </row>
    <row r="221" ht="15" customHeight="1" s="46">
      <c r="J221" s="45" t="n"/>
    </row>
    <row r="222" ht="15" customHeight="1" s="46">
      <c r="J222" s="45" t="n"/>
    </row>
    <row r="223" ht="15" customHeight="1" s="46">
      <c r="J223" s="45" t="n"/>
    </row>
    <row r="224" ht="15" customHeight="1" s="46">
      <c r="J224" s="45" t="n"/>
    </row>
    <row r="225" ht="15" customHeight="1" s="46">
      <c r="J225" s="45" t="n"/>
    </row>
    <row r="226" ht="15" customHeight="1" s="46">
      <c r="J226" s="45" t="n"/>
    </row>
    <row r="227" ht="15" customHeight="1" s="46">
      <c r="J227" s="45" t="n"/>
    </row>
    <row r="228" ht="15" customHeight="1" s="46">
      <c r="J228" s="45" t="n"/>
    </row>
    <row r="229" ht="15" customHeight="1" s="46">
      <c r="J229" s="45" t="n"/>
    </row>
    <row r="230" ht="15" customHeight="1" s="46">
      <c r="J230" s="45" t="n"/>
    </row>
    <row r="231" ht="15" customHeight="1" s="46">
      <c r="J231" s="45" t="n"/>
    </row>
    <row r="232" ht="15" customHeight="1" s="46">
      <c r="J232" s="45" t="n"/>
    </row>
    <row r="233" ht="15" customHeight="1" s="46">
      <c r="J233" s="45" t="n"/>
    </row>
    <row r="234" ht="15" customHeight="1" s="46">
      <c r="J234" s="45" t="n"/>
    </row>
    <row r="235" ht="15" customHeight="1" s="46">
      <c r="J235" s="45" t="n"/>
    </row>
    <row r="236" ht="15" customHeight="1" s="46">
      <c r="J236" s="45" t="n"/>
    </row>
    <row r="237" ht="15" customHeight="1" s="46">
      <c r="J237" s="45" t="n"/>
    </row>
    <row r="238" ht="15" customHeight="1" s="46">
      <c r="J238" s="45" t="n"/>
    </row>
    <row r="239" ht="15" customHeight="1" s="46">
      <c r="J239" s="45" t="n"/>
    </row>
    <row r="240" ht="15" customHeight="1" s="46">
      <c r="J240" s="45" t="n"/>
    </row>
    <row r="241" ht="15" customHeight="1" s="46">
      <c r="J241" s="45" t="n"/>
    </row>
    <row r="242" ht="15" customHeight="1" s="46">
      <c r="J242" s="45" t="n"/>
    </row>
    <row r="243" ht="15" customHeight="1" s="46">
      <c r="J243" s="45" t="n"/>
    </row>
    <row r="244" ht="15" customHeight="1" s="46">
      <c r="J244" s="45" t="n"/>
    </row>
    <row r="245" ht="15" customHeight="1" s="46">
      <c r="J245" s="45" t="n"/>
    </row>
    <row r="246" ht="15" customHeight="1" s="46">
      <c r="J246" s="45" t="n"/>
    </row>
    <row r="247" ht="15" customHeight="1" s="46">
      <c r="J247" s="45" t="n"/>
    </row>
    <row r="248" ht="15" customHeight="1" s="46">
      <c r="J248" s="45" t="n"/>
    </row>
    <row r="249" ht="15" customHeight="1" s="46">
      <c r="J249" s="45" t="n"/>
    </row>
    <row r="250" ht="15" customHeight="1" s="46">
      <c r="J250" s="45" t="n"/>
    </row>
    <row r="251" ht="15" customHeight="1" s="46">
      <c r="J251" s="45" t="n"/>
    </row>
    <row r="252" ht="15" customHeight="1" s="46">
      <c r="J252" s="45" t="n"/>
    </row>
    <row r="253" ht="15" customHeight="1" s="46">
      <c r="J253" s="45" t="n"/>
    </row>
    <row r="254" ht="15" customHeight="1" s="46">
      <c r="J254" s="45" t="n"/>
    </row>
    <row r="255" ht="15" customHeight="1" s="46">
      <c r="J255" s="45" t="n"/>
    </row>
    <row r="256" ht="15" customHeight="1" s="46">
      <c r="J256" s="45" t="n"/>
    </row>
    <row r="257" ht="15" customHeight="1" s="46">
      <c r="J257" s="45" t="n"/>
    </row>
    <row r="258" ht="15" customHeight="1" s="46">
      <c r="J258" s="45" t="n"/>
    </row>
    <row r="259" ht="15" customHeight="1" s="46">
      <c r="J259" s="45" t="n"/>
    </row>
    <row r="260" ht="15" customHeight="1" s="46">
      <c r="J260" s="45" t="n"/>
    </row>
    <row r="261" ht="15" customHeight="1" s="46">
      <c r="J261" s="45" t="n"/>
    </row>
    <row r="262" ht="15" customHeight="1" s="46">
      <c r="J262" s="45" t="n"/>
    </row>
    <row r="263" ht="15" customHeight="1" s="46">
      <c r="J263" s="45" t="n"/>
    </row>
    <row r="264" ht="15" customHeight="1" s="46">
      <c r="J264" s="45" t="n"/>
    </row>
    <row r="265" ht="15" customHeight="1" s="46">
      <c r="J265" s="45" t="n"/>
    </row>
    <row r="266" ht="15" customHeight="1" s="46">
      <c r="J266" s="45" t="n"/>
    </row>
    <row r="267" ht="15" customHeight="1" s="46">
      <c r="J267" s="45" t="n"/>
    </row>
    <row r="268" ht="15" customHeight="1" s="46">
      <c r="J268" s="45" t="n"/>
    </row>
    <row r="269" ht="15" customHeight="1" s="46">
      <c r="J269" s="45" t="n"/>
    </row>
    <row r="270" ht="15" customHeight="1" s="46">
      <c r="J270" s="45" t="n"/>
    </row>
    <row r="271" ht="15" customHeight="1" s="46">
      <c r="J271" s="45" t="n"/>
    </row>
    <row r="272" ht="15" customHeight="1" s="46">
      <c r="J272" s="45" t="n"/>
    </row>
    <row r="273" ht="15" customHeight="1" s="46">
      <c r="J273" s="45" t="n"/>
    </row>
    <row r="274" ht="15" customHeight="1" s="46">
      <c r="J274" s="45" t="n"/>
    </row>
    <row r="275" ht="15" customHeight="1" s="46">
      <c r="J275" s="45" t="n"/>
    </row>
    <row r="276" ht="15" customHeight="1" s="46">
      <c r="J276" s="45" t="n"/>
    </row>
    <row r="277" ht="15" customHeight="1" s="46">
      <c r="J277" s="45" t="n"/>
    </row>
    <row r="278" ht="15" customHeight="1" s="46">
      <c r="J278" s="45" t="n"/>
    </row>
    <row r="279" ht="15" customHeight="1" s="46">
      <c r="J279" s="45" t="n"/>
    </row>
    <row r="280" ht="15" customHeight="1" s="46">
      <c r="J280" s="45" t="n"/>
    </row>
    <row r="281" ht="15" customHeight="1" s="46">
      <c r="J281" s="45" t="n"/>
    </row>
    <row r="282" ht="15" customHeight="1" s="46">
      <c r="J282" s="45" t="n"/>
    </row>
    <row r="283" ht="15" customHeight="1" s="46">
      <c r="J283" s="45" t="n"/>
    </row>
    <row r="284" ht="15" customHeight="1" s="46">
      <c r="J284" s="45" t="n"/>
    </row>
    <row r="285" ht="15" customHeight="1" s="46">
      <c r="J285" s="45" t="n"/>
    </row>
    <row r="286" ht="15" customHeight="1" s="46">
      <c r="J286" s="45" t="n"/>
    </row>
    <row r="287" ht="15" customHeight="1" s="46">
      <c r="J287" s="45" t="n"/>
    </row>
    <row r="288" ht="15" customHeight="1" s="46">
      <c r="J288" s="45" t="n"/>
    </row>
    <row r="289" ht="15" customHeight="1" s="46">
      <c r="J289" s="45" t="n"/>
    </row>
    <row r="290" ht="15" customHeight="1" s="46">
      <c r="J290" s="45" t="n"/>
    </row>
    <row r="291" ht="15" customHeight="1" s="46">
      <c r="J291" s="45" t="n"/>
    </row>
    <row r="292" ht="15" customHeight="1" s="46">
      <c r="J292" s="45" t="n"/>
    </row>
    <row r="293" ht="15" customHeight="1" s="46">
      <c r="J293" s="45" t="n"/>
    </row>
    <row r="294" ht="15" customHeight="1" s="46">
      <c r="J294" s="45" t="n"/>
    </row>
    <row r="295" ht="15" customHeight="1" s="46">
      <c r="J295" s="45" t="n"/>
    </row>
    <row r="296" ht="15" customHeight="1" s="46">
      <c r="J296" s="45" t="n"/>
    </row>
    <row r="297" ht="15" customHeight="1" s="46">
      <c r="J297" s="45" t="n"/>
    </row>
    <row r="298" ht="15" customHeight="1" s="46">
      <c r="J298" s="45" t="n"/>
    </row>
    <row r="299" ht="15" customHeight="1" s="46">
      <c r="J299" s="45" t="n"/>
    </row>
    <row r="300" ht="15" customHeight="1" s="46">
      <c r="J300" s="45" t="n"/>
    </row>
    <row r="301" ht="15" customHeight="1" s="46">
      <c r="J301" s="45" t="n"/>
    </row>
    <row r="302" ht="15" customHeight="1" s="46">
      <c r="J302" s="45" t="n"/>
    </row>
    <row r="303" ht="15" customHeight="1" s="46">
      <c r="J303" s="45" t="n"/>
    </row>
    <row r="304" ht="15" customHeight="1" s="46">
      <c r="J304" s="45" t="n"/>
    </row>
    <row r="305" ht="15" customHeight="1" s="46">
      <c r="J305" s="45" t="n"/>
    </row>
    <row r="306" ht="15" customHeight="1" s="46">
      <c r="J306" s="45" t="n"/>
    </row>
    <row r="307" ht="15" customHeight="1" s="46">
      <c r="J307" s="45" t="n"/>
    </row>
    <row r="308" ht="15" customHeight="1" s="46">
      <c r="J308" s="45" t="n"/>
    </row>
    <row r="309" ht="15" customHeight="1" s="46">
      <c r="J309" s="45" t="n"/>
    </row>
    <row r="310" ht="15" customHeight="1" s="46">
      <c r="J310" s="45" t="n"/>
    </row>
    <row r="311" ht="15" customHeight="1" s="46">
      <c r="J311" s="45" t="n"/>
    </row>
    <row r="312" ht="15" customHeight="1" s="46">
      <c r="J312" s="45" t="n"/>
    </row>
    <row r="313" ht="15" customHeight="1" s="46">
      <c r="J313" s="45" t="n"/>
    </row>
    <row r="314" ht="15" customHeight="1" s="46">
      <c r="J314" s="45" t="n"/>
    </row>
    <row r="315" ht="15" customHeight="1" s="46">
      <c r="J315" s="45" t="n"/>
    </row>
    <row r="316" ht="15" customHeight="1" s="46">
      <c r="J316" s="45" t="n"/>
    </row>
    <row r="317" ht="15" customHeight="1" s="46">
      <c r="J317" s="45" t="n"/>
    </row>
    <row r="318" ht="15" customHeight="1" s="46">
      <c r="J318" s="45" t="n"/>
    </row>
    <row r="319" ht="15" customHeight="1" s="46">
      <c r="J319" s="45" t="n"/>
    </row>
    <row r="320" ht="15" customHeight="1" s="46">
      <c r="J320" s="45" t="n"/>
    </row>
    <row r="321" ht="15" customHeight="1" s="46">
      <c r="J321" s="45" t="n"/>
    </row>
    <row r="322" ht="15" customHeight="1" s="46">
      <c r="J322" s="45" t="n"/>
    </row>
    <row r="323" ht="15" customHeight="1" s="46">
      <c r="J323" s="45" t="n"/>
    </row>
    <row r="324" ht="15" customHeight="1" s="46">
      <c r="J324" s="45" t="n"/>
    </row>
    <row r="325" ht="15" customHeight="1" s="46">
      <c r="J325" s="45" t="n"/>
    </row>
    <row r="326" ht="15" customHeight="1" s="46">
      <c r="J326" s="45" t="n"/>
    </row>
    <row r="327" ht="15" customHeight="1" s="46">
      <c r="J327" s="45" t="n"/>
    </row>
    <row r="328" ht="15" customHeight="1" s="46">
      <c r="J328" s="45" t="n"/>
    </row>
    <row r="329" ht="15" customHeight="1" s="46">
      <c r="J329" s="45" t="n"/>
    </row>
    <row r="330" ht="15" customHeight="1" s="46">
      <c r="J330" s="45" t="n"/>
    </row>
    <row r="331" ht="15" customHeight="1" s="46">
      <c r="J331" s="45" t="n"/>
    </row>
    <row r="332" ht="15" customHeight="1" s="46">
      <c r="J332" s="45" t="n"/>
    </row>
    <row r="333" ht="15" customHeight="1" s="46">
      <c r="J333" s="45" t="n"/>
    </row>
    <row r="334" ht="15" customHeight="1" s="46">
      <c r="J334" s="45" t="n"/>
    </row>
    <row r="335" ht="15" customHeight="1" s="46">
      <c r="J335" s="45" t="n"/>
    </row>
    <row r="336" ht="15" customHeight="1" s="46">
      <c r="J336" s="45" t="n"/>
    </row>
    <row r="337" ht="15" customHeight="1" s="46">
      <c r="J337" s="45" t="n"/>
    </row>
    <row r="338" ht="15" customHeight="1" s="46">
      <c r="J338" s="45" t="n"/>
    </row>
    <row r="339" ht="15" customHeight="1" s="46">
      <c r="J339" s="45" t="n"/>
    </row>
    <row r="340" ht="15" customHeight="1" s="46">
      <c r="J340" s="45" t="n"/>
    </row>
    <row r="341" ht="15" customHeight="1" s="46">
      <c r="J341" s="45" t="n"/>
    </row>
    <row r="342" ht="15" customHeight="1" s="46">
      <c r="J342" s="45" t="n"/>
    </row>
    <row r="343" ht="15" customHeight="1" s="46">
      <c r="J343" s="45" t="n"/>
    </row>
    <row r="344" ht="15" customHeight="1" s="46">
      <c r="J344" s="45" t="n"/>
    </row>
    <row r="345" ht="15" customHeight="1" s="46">
      <c r="J345" s="45" t="n"/>
    </row>
    <row r="346" ht="15" customHeight="1" s="46">
      <c r="J346" s="45" t="n"/>
    </row>
    <row r="347" ht="15" customHeight="1" s="46">
      <c r="J347" s="45" t="n"/>
    </row>
    <row r="348" ht="15" customHeight="1" s="46">
      <c r="J348" s="45" t="n"/>
    </row>
    <row r="349" ht="15" customHeight="1" s="46">
      <c r="J349" s="45" t="n"/>
    </row>
    <row r="350" ht="15" customHeight="1" s="46">
      <c r="J350" s="45" t="n"/>
    </row>
    <row r="351" ht="15" customHeight="1" s="46">
      <c r="J351" s="45" t="n"/>
    </row>
    <row r="352" ht="15" customHeight="1" s="46">
      <c r="J352" s="45" t="n"/>
    </row>
    <row r="353" ht="15" customHeight="1" s="46">
      <c r="J353" s="45" t="n"/>
    </row>
    <row r="354" ht="15" customHeight="1" s="46">
      <c r="J354" s="45" t="n"/>
    </row>
    <row r="355" ht="15" customHeight="1" s="46">
      <c r="J355" s="45" t="n"/>
    </row>
    <row r="356" ht="15" customHeight="1" s="46">
      <c r="J356" s="45" t="n"/>
    </row>
    <row r="357" ht="15" customHeight="1" s="46">
      <c r="J357" s="45" t="n"/>
    </row>
    <row r="358" ht="15" customHeight="1" s="46">
      <c r="J358" s="45" t="n"/>
    </row>
    <row r="359" ht="15" customHeight="1" s="46">
      <c r="J359" s="45" t="n"/>
    </row>
    <row r="360" ht="15" customHeight="1" s="46">
      <c r="J360" s="45" t="n"/>
    </row>
    <row r="361" ht="15" customHeight="1" s="46">
      <c r="J361" s="45" t="n"/>
    </row>
    <row r="362" ht="15" customHeight="1" s="46">
      <c r="J362" s="45" t="n"/>
    </row>
    <row r="363" ht="15" customHeight="1" s="46">
      <c r="J363" s="45" t="n"/>
    </row>
    <row r="364" ht="15" customHeight="1" s="46">
      <c r="J364" s="45" t="n"/>
    </row>
    <row r="365" ht="15" customHeight="1" s="46">
      <c r="J365" s="45" t="n"/>
    </row>
    <row r="366" ht="15" customHeight="1" s="46">
      <c r="J366" s="45" t="n"/>
    </row>
    <row r="367" ht="15" customHeight="1" s="46">
      <c r="J367" s="45" t="n"/>
    </row>
    <row r="368" ht="15" customHeight="1" s="46">
      <c r="J368" s="45" t="n"/>
    </row>
    <row r="369" ht="15" customHeight="1" s="46">
      <c r="J369" s="45" t="n"/>
    </row>
    <row r="370" ht="15" customHeight="1" s="46">
      <c r="J370" s="45" t="n"/>
    </row>
    <row r="371" ht="15" customHeight="1" s="46">
      <c r="J371" s="45" t="n"/>
    </row>
    <row r="372" ht="15" customHeight="1" s="46">
      <c r="J372" s="45" t="n"/>
    </row>
    <row r="373" ht="15" customHeight="1" s="46">
      <c r="J373" s="45" t="n"/>
    </row>
    <row r="374" ht="15" customHeight="1" s="46">
      <c r="J374" s="45" t="n"/>
    </row>
    <row r="375" ht="15" customHeight="1" s="46">
      <c r="J375" s="45" t="n"/>
    </row>
    <row r="376" ht="15" customHeight="1" s="46">
      <c r="J376" s="45" t="n"/>
    </row>
    <row r="377" ht="15" customHeight="1" s="46">
      <c r="J377" s="45" t="n"/>
    </row>
    <row r="378" ht="15" customHeight="1" s="46">
      <c r="J378" s="45" t="n"/>
    </row>
    <row r="379" ht="15" customHeight="1" s="46">
      <c r="J379" s="45" t="n"/>
    </row>
    <row r="380" ht="15" customHeight="1" s="46">
      <c r="J380" s="45" t="n"/>
    </row>
    <row r="381" ht="15" customHeight="1" s="46">
      <c r="J381" s="45" t="n"/>
    </row>
    <row r="382" ht="15" customHeight="1" s="46">
      <c r="J382" s="45" t="n"/>
    </row>
    <row r="383" ht="15" customHeight="1" s="46">
      <c r="J383" s="45" t="n"/>
    </row>
    <row r="384" ht="15" customHeight="1" s="46">
      <c r="J384" s="45" t="n"/>
    </row>
    <row r="385" ht="15" customHeight="1" s="46">
      <c r="J385" s="45" t="n"/>
    </row>
    <row r="386" ht="15" customHeight="1" s="46">
      <c r="J386" s="45" t="n"/>
    </row>
    <row r="387" ht="15" customHeight="1" s="46">
      <c r="J387" s="45" t="n"/>
    </row>
    <row r="388" ht="15" customHeight="1" s="46">
      <c r="J388" s="45" t="n"/>
    </row>
    <row r="389" ht="15" customHeight="1" s="46">
      <c r="J389" s="45" t="n"/>
    </row>
    <row r="390" ht="15" customHeight="1" s="46">
      <c r="J390" s="45" t="n"/>
    </row>
    <row r="391" ht="15" customHeight="1" s="46">
      <c r="J391" s="45" t="n"/>
    </row>
    <row r="392" ht="15" customHeight="1" s="46">
      <c r="J392" s="45" t="n"/>
    </row>
    <row r="393" ht="15" customHeight="1" s="46">
      <c r="J393" s="45" t="n"/>
    </row>
    <row r="394" ht="15" customHeight="1" s="46">
      <c r="J394" s="45" t="n"/>
    </row>
    <row r="395" ht="15" customHeight="1" s="46">
      <c r="J395" s="45" t="n"/>
    </row>
    <row r="396" ht="15" customHeight="1" s="46">
      <c r="J396" s="45" t="n"/>
    </row>
    <row r="397" ht="15" customHeight="1" s="46">
      <c r="J397" s="45" t="n"/>
    </row>
    <row r="398" ht="15" customHeight="1" s="46">
      <c r="J398" s="45" t="n"/>
    </row>
    <row r="399" ht="15" customHeight="1" s="46">
      <c r="J399" s="45" t="n"/>
    </row>
    <row r="400" ht="15" customHeight="1" s="46">
      <c r="J400" s="45" t="n"/>
    </row>
  </sheetData>
  <mergeCells count="1">
    <mergeCell ref="C1:H2"/>
  </mergeCells>
  <conditionalFormatting sqref="J5:J400">
    <cfRule type="cellIs" rank="0" priority="2" equalAverage="0" operator="equal" aboveAverage="0" dxfId="11" text="" percent="0" bottom="0">
      <formula>"Fehlgeschlagen"</formula>
    </cfRule>
    <cfRule type="cellIs" rank="0" priority="3" equalAverage="0" operator="equal" aboveAverage="0" dxfId="13" text="" percent="0" bottom="0">
      <formula>"Erfolgreich"</formula>
    </cfRule>
  </conditionalFormatting>
  <dataValidations count="1">
    <dataValidation sqref="J5:J400" showDropDown="0" showInputMessage="0" showErrorMessage="0" allowBlank="1" type="list" errorStyle="stop" operator="between">
      <formula1>"Erfolgreich,Fehlgeschlagen"</formula1>
      <formula2>0</formula2>
    </dataValidation>
  </dataValidations>
  <printOptions horizontalCentered="0" verticalCentered="0" headings="0" gridLines="0" gridLinesSet="1"/>
  <pageMargins left="0.75" right="0.75" top="1" bottom="1" header="0.511811023622047" footer="0.511811023622047"/>
  <pageSetup orientation="portrait" paperSize="9" scale="100" fitToHeight="1" fitToWidth="1" pageOrder="downThenOver" blackAndWhite="0" draft="0" horizontalDpi="300" verticalDpi="300" copies="1"/>
  <drawing xmlns:r="http://schemas.openxmlformats.org/officeDocument/2006/relationships" r:id="rId1"/>
  <tableParts count="1">
    <tablePart xmlns:r="http://schemas.openxmlformats.org/officeDocument/2006/relationships" r:id="rId2"/>
  </tableParts>
</worksheet>
</file>

<file path=xl/worksheets/sheet6.xml><?xml version="1.0" encoding="utf-8"?>
<worksheet xmlns="http://schemas.openxmlformats.org/spreadsheetml/2006/main">
  <sheetPr filterMode="0">
    <outlinePr summaryBelow="1" summaryRight="1"/>
    <pageSetUpPr fitToPage="0"/>
  </sheetPr>
  <dimension ref="A1:BI50"/>
  <sheetViews>
    <sheetView showFormulas="0" showGridLines="1" showRowColHeaders="1" showZeros="1" rightToLeft="0" tabSelected="0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0" zeroHeight="0" outlineLevelRow="0"/>
  <sheetData>
    <row r="1" ht="15" customHeight="1" s="46">
      <c r="A1" s="45" t="inlineStr">
        <is>
          <t>Alle Gesellschaften</t>
        </is>
      </c>
      <c r="C1" s="45">
        <f>IF(Übersicht!$A$11="Alle Gesellschaften","*",Übersicht!$A$11)</f>
        <v/>
      </c>
      <c r="H1" s="45" t="inlineStr">
        <is>
          <t>Woche</t>
        </is>
      </c>
      <c r="J1" s="45" t="inlineStr">
        <is>
          <t>Anzahl</t>
        </is>
      </c>
      <c r="L1" s="45" t="inlineStr">
        <is>
          <t>Woche</t>
        </is>
      </c>
      <c r="M1" s="45" t="inlineStr">
        <is>
          <t>Treffer %</t>
        </is>
      </c>
      <c r="N1" s="45" t="inlineStr">
        <is>
          <t>Anzahl</t>
        </is>
      </c>
      <c r="P1" s="45" t="inlineStr">
        <is>
          <t>key</t>
        </is>
      </c>
      <c r="Q1" s="45" t="inlineStr">
        <is>
          <t>KI-Ordner</t>
        </is>
      </c>
      <c r="R1" s="45" t="inlineStr">
        <is>
          <t>Korrekturen</t>
        </is>
      </c>
      <c r="AF1" s="45">
        <f t="array" ref="AF1:AF1">IFERROR(SMALL(IF(Verlauf[Status]="Fehlgeschlagen",ROW(Verlauf[Status])-MIN(ROW(Verlauf[Status]))+1),1),"")</f>
        <v/>
      </c>
      <c r="AK1" s="45" t="inlineStr">
        <is>
          <t>Alle Typen</t>
        </is>
      </c>
      <c r="AL1" s="45" t="inlineStr">
        <is>
          <t>Alle Ordner</t>
        </is>
      </c>
      <c r="BA1" s="45" t="inlineStr">
        <is>
          <t>Status</t>
        </is>
      </c>
      <c r="BB1" s="45" t="inlineStr">
        <is>
          <t>Anzahl</t>
        </is>
      </c>
      <c r="BD1" s="45" t="inlineStr">
        <is>
          <t>KI</t>
        </is>
      </c>
      <c r="BE1" s="45" t="inlineStr">
        <is>
          <t>Anzahl</t>
        </is>
      </c>
    </row>
    <row r="2" ht="15" customHeight="1" s="46">
      <c r="A2" s="45">
        <f t="array" ref="A2:A2">IFERROR(INDEX(Verlauf[Gesellschaft],MATCH(0,COUNTIF($A$1:A1,Verlauf[Gesellschaft]),0)),"")</f>
        <v/>
      </c>
      <c r="C2" s="45">
        <f>IF('KI-Statistik'!$A$11="Alle Gesellschaften","*",'KI-Statistik'!$A$11)</f>
        <v/>
      </c>
      <c r="H2" s="88">
        <f>DATE(2026,3,23)</f>
        <v/>
      </c>
      <c r="I2" s="44" t="n"/>
      <c r="J2" s="45">
        <f>SUMPRODUCT((($C$4="Alle Gesellschaften")+(Verlauf[Gesellschaft]=$C$4))*(($C$9="Alle Typen")+(Verlauf[Dokumenttyp]=$C$9))*(($C$10="Alle Ordner")+(Verlauf[Endgültiger Ordner]=$C$10))*(Verlauf[Datum]&gt;=YEAR(H2)&amp;"-"&amp;TEXT(MONTH(H2),"00")&amp;"-"&amp;TEXT(DAY(H2),"00"))*(Verlauf[Datum]&lt;YEAR(H2+7)&amp;"-"&amp;TEXT(MONTH(H2+7),"00")&amp;"-"&amp;TEXT(DAY(H2+7),"00")))</f>
        <v/>
      </c>
      <c r="L2" s="88">
        <f>DATE(2026,3,23)</f>
        <v/>
      </c>
      <c r="M2" s="44">
        <f>ROUND(100*SUMPRODUCT((($C$5="Alle Gesellschaften")+(Verlauf[Gesellschaft]=$C$5))*(Verlauf[Datum]&gt;=YEAR(L2)&amp;"-"&amp;TEXT(MONTH(L2),"00")&amp;"-"&amp;TEXT(DAY(L2),"00"))*(Verlauf[Datum]&lt;YEAR(L2+7)&amp;"-"&amp;TEXT(MONTH(L2+7),"00")&amp;"-"&amp;TEXT(DAY(L2+7),"00"))*(Verlauf[Korrektur?]="Nein"))/MAX(1,N2),0)</f>
        <v/>
      </c>
      <c r="N2" s="45">
        <f>SUMPRODUCT((($C$5="Alle Gesellschaften")+(Verlauf[Gesellschaft]=$C$5))*(Verlauf[Datum]&gt;=YEAR(L2)&amp;"-"&amp;TEXT(MONTH(L2),"00")&amp;"-"&amp;TEXT(DAY(L2),"00"))*(Verlauf[Datum]&lt;YEAR(L2+7)&amp;"-"&amp;TEXT(MONTH(L2+7),"00")&amp;"-"&amp;TEXT(DAY(L2+7),"00")))</f>
        <v/>
      </c>
      <c r="P2" s="45">
        <f>IFERROR(INDEX($BG$2:$BG$50,MATCH(LARGE($BI$2:$BI$50,1),$BI$2:$BI$50,0)),"")</f>
        <v/>
      </c>
      <c r="Q2" s="45">
        <f>IF(P2="","",TRIM(RIGHT(SUBSTITUTE(P2,"/",REPT(" ",100)),100)))</f>
        <v/>
      </c>
      <c r="R2" s="45">
        <f>COUNTIFS(Verlauf[KI-Ordner],P2,Verlauf[Korrektur?],"Ja",Verlauf[Gesellschaft],$C$2)</f>
        <v/>
      </c>
      <c r="V2" s="44" t="n"/>
      <c r="AF2" s="45">
        <f t="array" ref="AF2:AF2">IFERROR(SMALL(IF(Verlauf[Status]="Fehlgeschlagen",ROW(Verlauf[Status])-MIN(ROW(Verlauf[Status]))+1),2),"")</f>
        <v/>
      </c>
      <c r="AK2" s="45">
        <f t="array" ref="AK2">IFERROR(INDEX(Verlauf[Dokumenttyp],MATCH(0,COUNTIF($AK$1:AK1,Verlauf[Dokumenttyp]),0)),"")</f>
        <v/>
      </c>
      <c r="AL2" s="45" t="inlineStr">
        <is>
          <t>Expose</t>
        </is>
      </c>
      <c r="BA2" s="45" t="inlineStr">
        <is>
          <t>Offen</t>
        </is>
      </c>
      <c r="BB2" s="45">
        <f>COUNTA(Review[Dok-Nr.])-COUNTIF(Review[Freigabe],"x")</f>
        <v/>
      </c>
      <c r="BD2" s="45" t="inlineStr">
        <is>
          <t>Richtig</t>
        </is>
      </c>
      <c r="BE2" s="45">
        <f>COUNTIFS(Verlauf[Korrektur?],"Nein",Verlauf[Gesellschaft],_Daten!$C$2)</f>
        <v/>
      </c>
      <c r="BG2">
        <f>IF(Listen!$A2="","",Listen!$A2)</f>
        <v/>
      </c>
      <c r="BH2">
        <f>IF(BG2="","",COUNTIFS(Verlauf[KI-Ordner],BG2,Verlauf[Korrektur?],"Ja",Verlauf[Gesellschaft],$C$2))</f>
        <v/>
      </c>
      <c r="BI2">
        <f>IF(BG2="","",BH2+ROW()/100000)</f>
        <v/>
      </c>
    </row>
    <row r="3" ht="15" customHeight="1" s="46">
      <c r="A3" s="45">
        <f t="array" ref="A3:A3">IFERROR(INDEX(Verlauf[Gesellschaft],MATCH(0,COUNTIF($A$1:A2,Verlauf[Gesellschaft]),0)),"")</f>
        <v/>
      </c>
      <c r="H3" s="88">
        <f>H2+7</f>
        <v/>
      </c>
      <c r="I3" s="44" t="n"/>
      <c r="J3" s="45">
        <f>SUMPRODUCT((($C$4="Alle Gesellschaften")+(Verlauf[Gesellschaft]=$C$4))*(($C$9="Alle Typen")+(Verlauf[Dokumenttyp]=$C$9))*(($C$10="Alle Ordner")+(Verlauf[Endgültiger Ordner]=$C$10))*(Verlauf[Datum]&gt;=YEAR(H3)&amp;"-"&amp;TEXT(MONTH(H3),"00")&amp;"-"&amp;TEXT(DAY(H3),"00"))*(Verlauf[Datum]&lt;YEAR(H3+7)&amp;"-"&amp;TEXT(MONTH(H3+7),"00")&amp;"-"&amp;TEXT(DAY(H3+7),"00")))</f>
        <v/>
      </c>
      <c r="L3" s="88">
        <f>L2+7</f>
        <v/>
      </c>
      <c r="M3" s="44">
        <f>ROUND(100*SUMPRODUCT((($C$5="Alle Gesellschaften")+(Verlauf[Gesellschaft]=$C$5))*(Verlauf[Datum]&gt;=YEAR(L3)&amp;"-"&amp;TEXT(MONTH(L3),"00")&amp;"-"&amp;TEXT(DAY(L3),"00"))*(Verlauf[Datum]&lt;YEAR(L3+7)&amp;"-"&amp;TEXT(MONTH(L3+7),"00")&amp;"-"&amp;TEXT(DAY(L3+7),"00"))*(Verlauf[Korrektur?]="Nein"))/MAX(1,N3),0)</f>
        <v/>
      </c>
      <c r="N3" s="45">
        <f>SUMPRODUCT((($C$5="Alle Gesellschaften")+(Verlauf[Gesellschaft]=$C$5))*(Verlauf[Datum]&gt;=YEAR(L3)&amp;"-"&amp;TEXT(MONTH(L3),"00")&amp;"-"&amp;TEXT(DAY(L3),"00"))*(Verlauf[Datum]&lt;YEAR(L3+7)&amp;"-"&amp;TEXT(MONTH(L3+7),"00")&amp;"-"&amp;TEXT(DAY(L3+7),"00")))</f>
        <v/>
      </c>
      <c r="P3" s="45">
        <f>IFERROR(INDEX($BG$2:$BG$50,MATCH(LARGE($BI$2:$BI$50,2),$BI$2:$BI$50,0)),"")</f>
        <v/>
      </c>
      <c r="Q3" s="45">
        <f>IF(P3="","",TRIM(RIGHT(SUBSTITUTE(P3,"/",REPT(" ",100)),100)))</f>
        <v/>
      </c>
      <c r="R3" s="45">
        <f>COUNTIFS(Verlauf[KI-Ordner],P3,Verlauf[Korrektur?],"Ja",Verlauf[Gesellschaft],$C$2)</f>
        <v/>
      </c>
      <c r="V3" s="44" t="n"/>
      <c r="AF3" s="45">
        <f t="array" ref="AF3:AF3">IFERROR(SMALL(IF(Verlauf[Status]="Fehlgeschlagen",ROW(Verlauf[Status])-MIN(ROW(Verlauf[Status]))+1),3),"")</f>
        <v/>
      </c>
      <c r="AK3" s="45">
        <f t="array" ref="AK3">IFERROR(INDEX(Verlauf[Dokumenttyp],MATCH(0,COUNTIF($AK$1:AK2,Verlauf[Dokumenttyp]),0)),"")</f>
        <v/>
      </c>
      <c r="AL3" s="45" t="inlineStr">
        <is>
          <t>Expose/Bilder &amp; Videos</t>
        </is>
      </c>
      <c r="BA3" s="45" t="inlineStr">
        <is>
          <t>Erledigt</t>
        </is>
      </c>
      <c r="BB3" s="45">
        <f>COUNTA(Verlauf[Datei])</f>
        <v/>
      </c>
      <c r="BD3" s="45" t="inlineStr">
        <is>
          <t>Korrigiert</t>
        </is>
      </c>
      <c r="BE3" s="45">
        <f>COUNTIFS(Verlauf[Korrektur?],"Ja",Verlauf[Gesellschaft],_Daten!$C$2)</f>
        <v/>
      </c>
      <c r="BG3">
        <f>IF(Listen!$A3="","",Listen!$A3)</f>
        <v/>
      </c>
      <c r="BH3">
        <f>IF(BG3="","",COUNTIFS(Verlauf[KI-Ordner],BG3,Verlauf[Korrektur?],"Ja",Verlauf[Gesellschaft],$C$2))</f>
        <v/>
      </c>
      <c r="BI3">
        <f>IF(BG3="","",BH3+ROW()/100000)</f>
        <v/>
      </c>
    </row>
    <row r="4" ht="15" customHeight="1" s="46">
      <c r="A4" s="45">
        <f t="array" ref="A4:A4">IFERROR(INDEX(Verlauf[Gesellschaft],MATCH(0,COUNTIF($A$1:A3,Verlauf[Gesellschaft]),0)),"")</f>
        <v/>
      </c>
      <c r="C4" s="45">
        <f>Übersicht!$A$11</f>
        <v/>
      </c>
      <c r="H4" s="88">
        <f>H3+7</f>
        <v/>
      </c>
      <c r="I4" s="44" t="n"/>
      <c r="J4" s="45">
        <f>SUMPRODUCT((($C$4="Alle Gesellschaften")+(Verlauf[Gesellschaft]=$C$4))*(($C$9="Alle Typen")+(Verlauf[Dokumenttyp]=$C$9))*(($C$10="Alle Ordner")+(Verlauf[Endgültiger Ordner]=$C$10))*(Verlauf[Datum]&gt;=YEAR(H4)&amp;"-"&amp;TEXT(MONTH(H4),"00")&amp;"-"&amp;TEXT(DAY(H4),"00"))*(Verlauf[Datum]&lt;YEAR(H4+7)&amp;"-"&amp;TEXT(MONTH(H4+7),"00")&amp;"-"&amp;TEXT(DAY(H4+7),"00")))</f>
        <v/>
      </c>
      <c r="L4" s="88">
        <f>L3+7</f>
        <v/>
      </c>
      <c r="M4" s="44">
        <f>ROUND(100*SUMPRODUCT((($C$5="Alle Gesellschaften")+(Verlauf[Gesellschaft]=$C$5))*(Verlauf[Datum]&gt;=YEAR(L4)&amp;"-"&amp;TEXT(MONTH(L4),"00")&amp;"-"&amp;TEXT(DAY(L4),"00"))*(Verlauf[Datum]&lt;YEAR(L4+7)&amp;"-"&amp;TEXT(MONTH(L4+7),"00")&amp;"-"&amp;TEXT(DAY(L4+7),"00"))*(Verlauf[Korrektur?]="Nein"))/MAX(1,N4),0)</f>
        <v/>
      </c>
      <c r="N4" s="45">
        <f>SUMPRODUCT((($C$5="Alle Gesellschaften")+(Verlauf[Gesellschaft]=$C$5))*(Verlauf[Datum]&gt;=YEAR(L4)&amp;"-"&amp;TEXT(MONTH(L4),"00")&amp;"-"&amp;TEXT(DAY(L4),"00"))*(Verlauf[Datum]&lt;YEAR(L4+7)&amp;"-"&amp;TEXT(MONTH(L4+7),"00")&amp;"-"&amp;TEXT(DAY(L4+7),"00")))</f>
        <v/>
      </c>
      <c r="P4" s="45">
        <f>IFERROR(INDEX($BG$2:$BG$50,MATCH(LARGE($BI$2:$BI$50,3),$BI$2:$BI$50,0)),"")</f>
        <v/>
      </c>
      <c r="Q4" s="45">
        <f>IF(P4="","",TRIM(RIGHT(SUBSTITUTE(P4,"/",REPT(" ",100)),100)))</f>
        <v/>
      </c>
      <c r="R4" s="45">
        <f>COUNTIFS(Verlauf[KI-Ordner],P4,Verlauf[Korrektur?],"Ja",Verlauf[Gesellschaft],$C$2)</f>
        <v/>
      </c>
      <c r="V4" s="44" t="n"/>
      <c r="AF4" s="45">
        <f t="array" ref="AF4:AF4">IFERROR(SMALL(IF(Verlauf[Status]="Fehlgeschlagen",ROW(Verlauf[Status])-MIN(ROW(Verlauf[Status]))+1),4),"")</f>
        <v/>
      </c>
      <c r="AK4" s="45">
        <f t="array" ref="AK4">IFERROR(INDEX(Verlauf[Dokumenttyp],MATCH(0,COUNTIF($AK$1:AK3,Verlauf[Dokumenttyp]),0)),"")</f>
        <v/>
      </c>
      <c r="AL4" s="45" t="inlineStr">
        <is>
          <t>Expose/Infomaterial</t>
        </is>
      </c>
      <c r="BG4">
        <f>IF(Listen!$A4="","",Listen!$A4)</f>
        <v/>
      </c>
      <c r="BH4">
        <f>IF(BG4="","",COUNTIFS(Verlauf[KI-Ordner],BG4,Verlauf[Korrektur?],"Ja",Verlauf[Gesellschaft],$C$2))</f>
        <v/>
      </c>
      <c r="BI4">
        <f>IF(BG4="","",BH4+ROW()/100000)</f>
        <v/>
      </c>
    </row>
    <row r="5" ht="15" customHeight="1" s="46">
      <c r="A5" s="45">
        <f t="array" ref="A5:A5">IFERROR(INDEX(Verlauf[Gesellschaft],MATCH(0,COUNTIF($A$1:A4,Verlauf[Gesellschaft]),0)),"")</f>
        <v/>
      </c>
      <c r="C5" s="45">
        <f>'KI-Statistik'!$A$11</f>
        <v/>
      </c>
      <c r="H5" s="88">
        <f>H4+7</f>
        <v/>
      </c>
      <c r="I5" s="44" t="n"/>
      <c r="J5" s="45">
        <f>SUMPRODUCT((($C$4="Alle Gesellschaften")+(Verlauf[Gesellschaft]=$C$4))*(($C$9="Alle Typen")+(Verlauf[Dokumenttyp]=$C$9))*(($C$10="Alle Ordner")+(Verlauf[Endgültiger Ordner]=$C$10))*(Verlauf[Datum]&gt;=YEAR(H5)&amp;"-"&amp;TEXT(MONTH(H5),"00")&amp;"-"&amp;TEXT(DAY(H5),"00"))*(Verlauf[Datum]&lt;YEAR(H5+7)&amp;"-"&amp;TEXT(MONTH(H5+7),"00")&amp;"-"&amp;TEXT(DAY(H5+7),"00")))</f>
        <v/>
      </c>
      <c r="L5" s="88">
        <f>L4+7</f>
        <v/>
      </c>
      <c r="M5" s="44">
        <f>ROUND(100*SUMPRODUCT((($C$5="Alle Gesellschaften")+(Verlauf[Gesellschaft]=$C$5))*(Verlauf[Datum]&gt;=YEAR(L5)&amp;"-"&amp;TEXT(MONTH(L5),"00")&amp;"-"&amp;TEXT(DAY(L5),"00"))*(Verlauf[Datum]&lt;YEAR(L5+7)&amp;"-"&amp;TEXT(MONTH(L5+7),"00")&amp;"-"&amp;TEXT(DAY(L5+7),"00"))*(Verlauf[Korrektur?]="Nein"))/MAX(1,N5),0)</f>
        <v/>
      </c>
      <c r="N5" s="45">
        <f>SUMPRODUCT((($C$5="Alle Gesellschaften")+(Verlauf[Gesellschaft]=$C$5))*(Verlauf[Datum]&gt;=YEAR(L5)&amp;"-"&amp;TEXT(MONTH(L5),"00")&amp;"-"&amp;TEXT(DAY(L5),"00"))*(Verlauf[Datum]&lt;YEAR(L5+7)&amp;"-"&amp;TEXT(MONTH(L5+7),"00")&amp;"-"&amp;TEXT(DAY(L5+7),"00")))</f>
        <v/>
      </c>
      <c r="P5" s="45">
        <f>IFERROR(INDEX($BG$2:$BG$50,MATCH(LARGE($BI$2:$BI$50,4),$BI$2:$BI$50,0)),"")</f>
        <v/>
      </c>
      <c r="Q5" s="45">
        <f>IF(P5="","",TRIM(RIGHT(SUBSTITUTE(P5,"/",REPT(" ",100)),100)))</f>
        <v/>
      </c>
      <c r="R5" s="45">
        <f>COUNTIFS(Verlauf[KI-Ordner],P5,Verlauf[Korrektur?],"Ja",Verlauf[Gesellschaft],$C$2)</f>
        <v/>
      </c>
      <c r="V5" s="44" t="n"/>
      <c r="AF5" s="45">
        <f t="array" ref="AF5:AF5">IFERROR(SMALL(IF(Verlauf[Status]="Fehlgeschlagen",ROW(Verlauf[Status])-MIN(ROW(Verlauf[Status]))+1),5),"")</f>
        <v/>
      </c>
      <c r="AK5" s="45">
        <f t="array" ref="AK5">IFERROR(INDEX(Verlauf[Dokumenttyp],MATCH(0,COUNTIF($AK$1:AK4,Verlauf[Dokumenttyp]),0)),"")</f>
        <v/>
      </c>
      <c r="AL5" s="45" t="inlineStr">
        <is>
          <t>Objektunterlagen</t>
        </is>
      </c>
      <c r="BG5">
        <f>IF(Listen!$A5="","",Listen!$A5)</f>
        <v/>
      </c>
      <c r="BH5">
        <f>IF(BG5="","",COUNTIFS(Verlauf[KI-Ordner],BG5,Verlauf[Korrektur?],"Ja",Verlauf[Gesellschaft],$C$2))</f>
        <v/>
      </c>
      <c r="BI5">
        <f>IF(BG5="","",BH5+ROW()/100000)</f>
        <v/>
      </c>
    </row>
    <row r="6" ht="15" customHeight="1" s="46">
      <c r="A6" s="45">
        <f t="array" ref="A6:A6">IFERROR(INDEX(Verlauf[Gesellschaft],MATCH(0,COUNTIF($A$1:A5,Verlauf[Gesellschaft]),0)),"")</f>
        <v/>
      </c>
      <c r="H6" s="88">
        <f>H5+7</f>
        <v/>
      </c>
      <c r="I6" s="44" t="n"/>
      <c r="J6" s="45">
        <f>SUMPRODUCT((($C$4="Alle Gesellschaften")+(Verlauf[Gesellschaft]=$C$4))*(($C$9="Alle Typen")+(Verlauf[Dokumenttyp]=$C$9))*(($C$10="Alle Ordner")+(Verlauf[Endgültiger Ordner]=$C$10))*(Verlauf[Datum]&gt;=YEAR(H6)&amp;"-"&amp;TEXT(MONTH(H6),"00")&amp;"-"&amp;TEXT(DAY(H6),"00"))*(Verlauf[Datum]&lt;YEAR(H6+7)&amp;"-"&amp;TEXT(MONTH(H6+7),"00")&amp;"-"&amp;TEXT(DAY(H6+7),"00")))</f>
        <v/>
      </c>
      <c r="L6" s="88">
        <f>L5+7</f>
        <v/>
      </c>
      <c r="M6" s="44">
        <f>ROUND(100*SUMPRODUCT((($C$5="Alle Gesellschaften")+(Verlauf[Gesellschaft]=$C$5))*(Verlauf[Datum]&gt;=YEAR(L6)&amp;"-"&amp;TEXT(MONTH(L6),"00")&amp;"-"&amp;TEXT(DAY(L6),"00"))*(Verlauf[Datum]&lt;YEAR(L6+7)&amp;"-"&amp;TEXT(MONTH(L6+7),"00")&amp;"-"&amp;TEXT(DAY(L6+7),"00"))*(Verlauf[Korrektur?]="Nein"))/MAX(1,N6),0)</f>
        <v/>
      </c>
      <c r="N6" s="45">
        <f>SUMPRODUCT((($C$5="Alle Gesellschaften")+(Verlauf[Gesellschaft]=$C$5))*(Verlauf[Datum]&gt;=YEAR(L6)&amp;"-"&amp;TEXT(MONTH(L6),"00")&amp;"-"&amp;TEXT(DAY(L6),"00"))*(Verlauf[Datum]&lt;YEAR(L6+7)&amp;"-"&amp;TEXT(MONTH(L6+7),"00")&amp;"-"&amp;TEXT(DAY(L6+7),"00")))</f>
        <v/>
      </c>
      <c r="P6" s="45">
        <f>IFERROR(INDEX($BG$2:$BG$50,MATCH(LARGE($BI$2:$BI$50,5),$BI$2:$BI$50,0)),"")</f>
        <v/>
      </c>
      <c r="Q6" s="45">
        <f>IF(P6="","",TRIM(RIGHT(SUBSTITUTE(P6,"/",REPT(" ",100)),100)))</f>
        <v/>
      </c>
      <c r="R6" s="45">
        <f>COUNTIFS(Verlauf[KI-Ordner],P6,Verlauf[Korrektur?],"Ja",Verlauf[Gesellschaft],$C$2)</f>
        <v/>
      </c>
      <c r="V6" s="44" t="n"/>
      <c r="AF6" s="45">
        <f t="array" ref="AF6:AF6">IFERROR(SMALL(IF(Verlauf[Status]="Fehlgeschlagen",ROW(Verlauf[Status])-MIN(ROW(Verlauf[Status]))+1),6),"")</f>
        <v/>
      </c>
      <c r="AK6" s="45">
        <f t="array" ref="AK6">IFERROR(INDEX(Verlauf[Dokumenttyp],MATCH(0,COUNTIF($AK$1:AK5,Verlauf[Dokumenttyp]),0)),"")</f>
        <v/>
      </c>
      <c r="AL6" s="45" t="inlineStr">
        <is>
          <t>Objektunterlagen/Altlasten</t>
        </is>
      </c>
      <c r="BG6">
        <f>IF(Listen!$A6="","",Listen!$A6)</f>
        <v/>
      </c>
      <c r="BH6">
        <f>IF(BG6="","",COUNTIFS(Verlauf[KI-Ordner],BG6,Verlauf[Korrektur?],"Ja",Verlauf[Gesellschaft],$C$2))</f>
        <v/>
      </c>
      <c r="BI6">
        <f>IF(BG6="","",BH6+ROW()/100000)</f>
        <v/>
      </c>
    </row>
    <row r="7" ht="15" customHeight="1" s="46">
      <c r="A7" s="45">
        <f t="array" ref="A7:A7">IFERROR(INDEX(Verlauf[Gesellschaft],MATCH(0,COUNTIF($A$1:A6,Verlauf[Gesellschaft]),0)),"")</f>
        <v/>
      </c>
      <c r="C7" s="45">
        <f>IF(Übersicht!$A$13="Alle Typen","*",Übersicht!$A$13)</f>
        <v/>
      </c>
      <c r="H7" s="88">
        <f>H6+7</f>
        <v/>
      </c>
      <c r="I7" s="44" t="n"/>
      <c r="J7" s="45">
        <f>SUMPRODUCT((($C$4="Alle Gesellschaften")+(Verlauf[Gesellschaft]=$C$4))*(($C$9="Alle Typen")+(Verlauf[Dokumenttyp]=$C$9))*(($C$10="Alle Ordner")+(Verlauf[Endgültiger Ordner]=$C$10))*(Verlauf[Datum]&gt;=YEAR(H7)&amp;"-"&amp;TEXT(MONTH(H7),"00")&amp;"-"&amp;TEXT(DAY(H7),"00"))*(Verlauf[Datum]&lt;YEAR(H7+7)&amp;"-"&amp;TEXT(MONTH(H7+7),"00")&amp;"-"&amp;TEXT(DAY(H7+7),"00")))</f>
        <v/>
      </c>
      <c r="L7" s="88">
        <f>L6+7</f>
        <v/>
      </c>
      <c r="M7" s="44">
        <f>ROUND(100*SUMPRODUCT((($C$5="Alle Gesellschaften")+(Verlauf[Gesellschaft]=$C$5))*(Verlauf[Datum]&gt;=YEAR(L7)&amp;"-"&amp;TEXT(MONTH(L7),"00")&amp;"-"&amp;TEXT(DAY(L7),"00"))*(Verlauf[Datum]&lt;YEAR(L7+7)&amp;"-"&amp;TEXT(MONTH(L7+7),"00")&amp;"-"&amp;TEXT(DAY(L7+7),"00"))*(Verlauf[Korrektur?]="Nein"))/MAX(1,N7),0)</f>
        <v/>
      </c>
      <c r="N7" s="45">
        <f>SUMPRODUCT((($C$5="Alle Gesellschaften")+(Verlauf[Gesellschaft]=$C$5))*(Verlauf[Datum]&gt;=YEAR(L7)&amp;"-"&amp;TEXT(MONTH(L7),"00")&amp;"-"&amp;TEXT(DAY(L7),"00"))*(Verlauf[Datum]&lt;YEAR(L7+7)&amp;"-"&amp;TEXT(MONTH(L7+7),"00")&amp;"-"&amp;TEXT(DAY(L7+7),"00")))</f>
        <v/>
      </c>
      <c r="P7" s="45">
        <f>IFERROR(INDEX($BG$2:$BG$50,MATCH(LARGE($BI$2:$BI$50,6),$BI$2:$BI$50,0)),"")</f>
        <v/>
      </c>
      <c r="Q7" s="45">
        <f>IF(P7="","",TRIM(RIGHT(SUBSTITUTE(P7,"/",REPT(" ",100)),100)))</f>
        <v/>
      </c>
      <c r="R7" s="45">
        <f>COUNTIFS(Verlauf[KI-Ordner],P7,Verlauf[Korrektur?],"Ja",Verlauf[Gesellschaft],$C$2)</f>
        <v/>
      </c>
      <c r="AF7" s="45">
        <f t="array" ref="AF7:AF7">IFERROR(SMALL(IF(Verlauf[Status]="Fehlgeschlagen",ROW(Verlauf[Status])-MIN(ROW(Verlauf[Status]))+1),7),"")</f>
        <v/>
      </c>
      <c r="AK7" s="45">
        <f t="array" ref="AK7">IFERROR(INDEX(Verlauf[Dokumenttyp],MATCH(0,COUNTIF($AK$1:AK6,Verlauf[Dokumenttyp]),0)),"")</f>
        <v/>
      </c>
      <c r="AL7" s="45" t="inlineStr">
        <is>
          <t>Objektunterlagen/Bauantrag</t>
        </is>
      </c>
      <c r="BG7">
        <f>IF(Listen!$A7="","",Listen!$A7)</f>
        <v/>
      </c>
      <c r="BH7">
        <f>IF(BG7="","",COUNTIFS(Verlauf[KI-Ordner],BG7,Verlauf[Korrektur?],"Ja",Verlauf[Gesellschaft],$C$2))</f>
        <v/>
      </c>
      <c r="BI7">
        <f>IF(BG7="","",BH7+ROW()/100000)</f>
        <v/>
      </c>
    </row>
    <row r="8" ht="15" customHeight="1" s="46">
      <c r="A8" s="45">
        <f t="array" ref="A8:A8">IFERROR(INDEX(Verlauf[Gesellschaft],MATCH(0,COUNTIF($A$1:A7,Verlauf[Gesellschaft]),0)),"")</f>
        <v/>
      </c>
      <c r="C8" s="45">
        <f>IF(Übersicht!$A$15="Alle Ordner","*",Übersicht!$A$15)</f>
        <v/>
      </c>
      <c r="H8" s="88">
        <f>H7+7</f>
        <v/>
      </c>
      <c r="I8" s="44" t="n"/>
      <c r="J8" s="45">
        <f>SUMPRODUCT((($C$4="Alle Gesellschaften")+(Verlauf[Gesellschaft]=$C$4))*(($C$9="Alle Typen")+(Verlauf[Dokumenttyp]=$C$9))*(($C$10="Alle Ordner")+(Verlauf[Endgültiger Ordner]=$C$10))*(Verlauf[Datum]&gt;=YEAR(H8)&amp;"-"&amp;TEXT(MONTH(H8),"00")&amp;"-"&amp;TEXT(DAY(H8),"00"))*(Verlauf[Datum]&lt;YEAR(H8+7)&amp;"-"&amp;TEXT(MONTH(H8+7),"00")&amp;"-"&amp;TEXT(DAY(H8+7),"00")))</f>
        <v/>
      </c>
      <c r="L8" s="88">
        <f>L7+7</f>
        <v/>
      </c>
      <c r="M8" s="44">
        <f>ROUND(100*SUMPRODUCT((($C$5="Alle Gesellschaften")+(Verlauf[Gesellschaft]=$C$5))*(Verlauf[Datum]&gt;=YEAR(L8)&amp;"-"&amp;TEXT(MONTH(L8),"00")&amp;"-"&amp;TEXT(DAY(L8),"00"))*(Verlauf[Datum]&lt;YEAR(L8+7)&amp;"-"&amp;TEXT(MONTH(L8+7),"00")&amp;"-"&amp;TEXT(DAY(L8+7),"00"))*(Verlauf[Korrektur?]="Nein"))/MAX(1,N8),0)</f>
        <v/>
      </c>
      <c r="N8" s="45">
        <f>SUMPRODUCT((($C$5="Alle Gesellschaften")+(Verlauf[Gesellschaft]=$C$5))*(Verlauf[Datum]&gt;=YEAR(L8)&amp;"-"&amp;TEXT(MONTH(L8),"00")&amp;"-"&amp;TEXT(DAY(L8),"00"))*(Verlauf[Datum]&lt;YEAR(L8+7)&amp;"-"&amp;TEXT(MONTH(L8+7),"00")&amp;"-"&amp;TEXT(DAY(L8+7),"00")))</f>
        <v/>
      </c>
      <c r="P8" s="45">
        <f>IFERROR(INDEX($BG$2:$BG$50,MATCH(LARGE($BI$2:$BI$50,7),$BI$2:$BI$50,0)),"")</f>
        <v/>
      </c>
      <c r="Q8" s="45">
        <f>IF(P8="","",TRIM(RIGHT(SUBSTITUTE(P8,"/",REPT(" ",100)),100)))</f>
        <v/>
      </c>
      <c r="R8" s="45">
        <f>COUNTIFS(Verlauf[KI-Ordner],P8,Verlauf[Korrektur?],"Ja",Verlauf[Gesellschaft],$C$2)</f>
        <v/>
      </c>
      <c r="AF8" s="45">
        <f t="array" ref="AF8:AF8">IFERROR(SMALL(IF(Verlauf[Status]="Fehlgeschlagen",ROW(Verlauf[Status])-MIN(ROW(Verlauf[Status]))+1),8),"")</f>
        <v/>
      </c>
      <c r="AK8" s="45">
        <f t="array" ref="AK8">IFERROR(INDEX(Verlauf[Dokumenttyp],MATCH(0,COUNTIF($AK$1:AK7,Verlauf[Dokumenttyp]),0)),"")</f>
        <v/>
      </c>
      <c r="AL8" s="45" t="inlineStr">
        <is>
          <t>Objektunterlagen/Baubeschreibung</t>
        </is>
      </c>
      <c r="BG8">
        <f>IF(Listen!$A8="","",Listen!$A8)</f>
        <v/>
      </c>
      <c r="BH8">
        <f>IF(BG8="","",COUNTIFS(Verlauf[KI-Ordner],BG8,Verlauf[Korrektur?],"Ja",Verlauf[Gesellschaft],$C$2))</f>
        <v/>
      </c>
      <c r="BI8">
        <f>IF(BG8="","",BH8+ROW()/100000)</f>
        <v/>
      </c>
    </row>
    <row r="9" ht="15" customHeight="1" s="46">
      <c r="A9" s="45">
        <f t="array" ref="A9:A9">IFERROR(INDEX(Verlauf[Gesellschaft],MATCH(0,COUNTIF($A$1:A8,Verlauf[Gesellschaft]),0)),"")</f>
        <v/>
      </c>
      <c r="C9" s="45">
        <f>Übersicht!$A$13</f>
        <v/>
      </c>
      <c r="H9" s="88">
        <f>H8+7</f>
        <v/>
      </c>
      <c r="I9" s="44" t="n"/>
      <c r="J9" s="45">
        <f>SUMPRODUCT((($C$4="Alle Gesellschaften")+(Verlauf[Gesellschaft]=$C$4))*(($C$9="Alle Typen")+(Verlauf[Dokumenttyp]=$C$9))*(($C$10="Alle Ordner")+(Verlauf[Endgültiger Ordner]=$C$10))*(Verlauf[Datum]&gt;=YEAR(H9)&amp;"-"&amp;TEXT(MONTH(H9),"00")&amp;"-"&amp;TEXT(DAY(H9),"00"))*(Verlauf[Datum]&lt;YEAR(H9+7)&amp;"-"&amp;TEXT(MONTH(H9+7),"00")&amp;"-"&amp;TEXT(DAY(H9+7),"00")))</f>
        <v/>
      </c>
      <c r="L9" s="88">
        <f>L8+7</f>
        <v/>
      </c>
      <c r="M9" s="44">
        <f>ROUND(100*SUMPRODUCT((($C$5="Alle Gesellschaften")+(Verlauf[Gesellschaft]=$C$5))*(Verlauf[Datum]&gt;=YEAR(L9)&amp;"-"&amp;TEXT(MONTH(L9),"00")&amp;"-"&amp;TEXT(DAY(L9),"00"))*(Verlauf[Datum]&lt;YEAR(L9+7)&amp;"-"&amp;TEXT(MONTH(L9+7),"00")&amp;"-"&amp;TEXT(DAY(L9+7),"00"))*(Verlauf[Korrektur?]="Nein"))/MAX(1,N9),0)</f>
        <v/>
      </c>
      <c r="N9" s="45">
        <f>SUMPRODUCT((($C$5="Alle Gesellschaften")+(Verlauf[Gesellschaft]=$C$5))*(Verlauf[Datum]&gt;=YEAR(L9)&amp;"-"&amp;TEXT(MONTH(L9),"00")&amp;"-"&amp;TEXT(DAY(L9),"00"))*(Verlauf[Datum]&lt;YEAR(L9+7)&amp;"-"&amp;TEXT(MONTH(L9+7),"00")&amp;"-"&amp;TEXT(DAY(L9+7),"00")))</f>
        <v/>
      </c>
      <c r="P9" s="45">
        <f>IFERROR(INDEX($BG$2:$BG$50,MATCH(LARGE($BI$2:$BI$50,8),$BI$2:$BI$50,0)),"")</f>
        <v/>
      </c>
      <c r="Q9" s="45">
        <f>IF(P9="","",TRIM(RIGHT(SUBSTITUTE(P9,"/",REPT(" ",100)),100)))</f>
        <v/>
      </c>
      <c r="R9" s="45">
        <f>COUNTIFS(Verlauf[KI-Ordner],P9,Verlauf[Korrektur?],"Ja",Verlauf[Gesellschaft],$C$2)</f>
        <v/>
      </c>
      <c r="AK9" s="45">
        <f t="array" ref="AK9">IFERROR(INDEX(Verlauf[Dokumenttyp],MATCH(0,COUNTIF($AK$1:AK8,Verlauf[Dokumenttyp]),0)),"")</f>
        <v/>
      </c>
      <c r="AL9" s="45" t="inlineStr">
        <is>
          <t>Objektunterlagen/Baugenehmigung</t>
        </is>
      </c>
      <c r="BG9">
        <f>IF(Listen!$A9="","",Listen!$A9)</f>
        <v/>
      </c>
      <c r="BH9">
        <f>IF(BG9="","",COUNTIFS(Verlauf[KI-Ordner],BG9,Verlauf[Korrektur?],"Ja",Verlauf[Gesellschaft],$C$2))</f>
        <v/>
      </c>
      <c r="BI9">
        <f>IF(BG9="","",BH9+ROW()/100000)</f>
        <v/>
      </c>
    </row>
    <row r="10" ht="15" customHeight="1" s="46">
      <c r="A10" s="45">
        <f t="array" ref="A10:A10">IFERROR(INDEX(Verlauf[Gesellschaft],MATCH(0,COUNTIF($A$1:A9,Verlauf[Gesellschaft]),0)),"")</f>
        <v/>
      </c>
      <c r="C10" s="45">
        <f>Übersicht!$A$15</f>
        <v/>
      </c>
      <c r="H10" s="88">
        <f>H9+7</f>
        <v/>
      </c>
      <c r="I10" s="44" t="n"/>
      <c r="J10" s="45">
        <f>SUMPRODUCT((($C$4="Alle Gesellschaften")+(Verlauf[Gesellschaft]=$C$4))*(($C$9="Alle Typen")+(Verlauf[Dokumenttyp]=$C$9))*(($C$10="Alle Ordner")+(Verlauf[Endgültiger Ordner]=$C$10))*(Verlauf[Datum]&gt;=YEAR(H10)&amp;"-"&amp;TEXT(MONTH(H10),"00")&amp;"-"&amp;TEXT(DAY(H10),"00"))*(Verlauf[Datum]&lt;YEAR(H10+7)&amp;"-"&amp;TEXT(MONTH(H10+7),"00")&amp;"-"&amp;TEXT(DAY(H10+7),"00")))</f>
        <v/>
      </c>
      <c r="L10" s="88">
        <f>L9+7</f>
        <v/>
      </c>
      <c r="M10" s="44">
        <f>ROUND(100*SUMPRODUCT((($C$5="Alle Gesellschaften")+(Verlauf[Gesellschaft]=$C$5))*(Verlauf[Datum]&gt;=YEAR(L10)&amp;"-"&amp;TEXT(MONTH(L10),"00")&amp;"-"&amp;TEXT(DAY(L10),"00"))*(Verlauf[Datum]&lt;YEAR(L10+7)&amp;"-"&amp;TEXT(MONTH(L10+7),"00")&amp;"-"&amp;TEXT(DAY(L10+7),"00"))*(Verlauf[Korrektur?]="Nein"))/MAX(1,N10),0)</f>
        <v/>
      </c>
      <c r="N10" s="45">
        <f>SUMPRODUCT((($C$5="Alle Gesellschaften")+(Verlauf[Gesellschaft]=$C$5))*(Verlauf[Datum]&gt;=YEAR(L10)&amp;"-"&amp;TEXT(MONTH(L10),"00")&amp;"-"&amp;TEXT(DAY(L10),"00"))*(Verlauf[Datum]&lt;YEAR(L10+7)&amp;"-"&amp;TEXT(MONTH(L10+7),"00")&amp;"-"&amp;TEXT(DAY(L10+7),"00")))</f>
        <v/>
      </c>
      <c r="AK10" s="45">
        <f t="array" ref="AK10">IFERROR(INDEX(Verlauf[Dokumenttyp],MATCH(0,COUNTIF($AK$1:AK9,Verlauf[Dokumenttyp]),0)),"")</f>
        <v/>
      </c>
      <c r="AL10" s="45" t="inlineStr">
        <is>
          <t>Objektunterlagen/Baulast</t>
        </is>
      </c>
      <c r="BG10">
        <f>IF(Listen!$A10="","",Listen!$A10)</f>
        <v/>
      </c>
      <c r="BH10">
        <f>IF(BG10="","",COUNTIFS(Verlauf[KI-Ordner],BG10,Verlauf[Korrektur?],"Ja",Verlauf[Gesellschaft],$C$2))</f>
        <v/>
      </c>
      <c r="BI10">
        <f>IF(BG10="","",BH10+ROW()/100000)</f>
        <v/>
      </c>
    </row>
    <row r="11" ht="15" customHeight="1" s="46">
      <c r="A11" s="45">
        <f t="array" ref="A11:A11">IFERROR(INDEX(Verlauf[Gesellschaft],MATCH(0,COUNTIF($A$1:A10,Verlauf[Gesellschaft]),0)),"")</f>
        <v/>
      </c>
      <c r="H11" s="88">
        <f>H10+7</f>
        <v/>
      </c>
      <c r="I11" s="44" t="n"/>
      <c r="J11" s="45">
        <f>SUMPRODUCT((($C$4="Alle Gesellschaften")+(Verlauf[Gesellschaft]=$C$4))*(($C$9="Alle Typen")+(Verlauf[Dokumenttyp]=$C$9))*(($C$10="Alle Ordner")+(Verlauf[Endgültiger Ordner]=$C$10))*(Verlauf[Datum]&gt;=YEAR(H11)&amp;"-"&amp;TEXT(MONTH(H11),"00")&amp;"-"&amp;TEXT(DAY(H11),"00"))*(Verlauf[Datum]&lt;YEAR(H11+7)&amp;"-"&amp;TEXT(MONTH(H11+7),"00")&amp;"-"&amp;TEXT(DAY(H11+7),"00")))</f>
        <v/>
      </c>
      <c r="L11" s="88">
        <f>L10+7</f>
        <v/>
      </c>
      <c r="M11" s="44">
        <f>ROUND(100*SUMPRODUCT((($C$5="Alle Gesellschaften")+(Verlauf[Gesellschaft]=$C$5))*(Verlauf[Datum]&gt;=YEAR(L11)&amp;"-"&amp;TEXT(MONTH(L11),"00")&amp;"-"&amp;TEXT(DAY(L11),"00"))*(Verlauf[Datum]&lt;YEAR(L11+7)&amp;"-"&amp;TEXT(MONTH(L11+7),"00")&amp;"-"&amp;TEXT(DAY(L11+7),"00"))*(Verlauf[Korrektur?]="Nein"))/MAX(1,N11),0)</f>
        <v/>
      </c>
      <c r="N11" s="45">
        <f>SUMPRODUCT((($C$5="Alle Gesellschaften")+(Verlauf[Gesellschaft]=$C$5))*(Verlauf[Datum]&gt;=YEAR(L11)&amp;"-"&amp;TEXT(MONTH(L11),"00")&amp;"-"&amp;TEXT(DAY(L11),"00"))*(Verlauf[Datum]&lt;YEAR(L11+7)&amp;"-"&amp;TEXT(MONTH(L11+7),"00")&amp;"-"&amp;TEXT(DAY(L11+7),"00")))</f>
        <v/>
      </c>
      <c r="AK11" s="45">
        <f t="array" ref="AK11">IFERROR(INDEX(Verlauf[Dokumenttyp],MATCH(0,COUNTIF($AK$1:AK10,Verlauf[Dokumenttyp]),0)),"")</f>
        <v/>
      </c>
      <c r="AL11" s="45" t="inlineStr">
        <is>
          <t>Objektunterlagen/Bauzeitenplan &amp; Projektplan</t>
        </is>
      </c>
      <c r="BG11">
        <f>IF(Listen!$A11="","",Listen!$A11)</f>
        <v/>
      </c>
      <c r="BH11">
        <f>IF(BG11="","",COUNTIFS(Verlauf[KI-Ordner],BG11,Verlauf[Korrektur?],"Ja",Verlauf[Gesellschaft],$C$2))</f>
        <v/>
      </c>
      <c r="BI11">
        <f>IF(BG11="","",BH11+ROW()/100000)</f>
        <v/>
      </c>
    </row>
    <row r="12" ht="15" customHeight="1" s="46">
      <c r="A12" s="45">
        <f t="array" ref="A12:A12">IFERROR(INDEX(Verlauf[Gesellschaft],MATCH(0,COUNTIF($A$1:A11,Verlauf[Gesellschaft]),0)),"")</f>
        <v/>
      </c>
      <c r="H12" s="88">
        <f>H11+7</f>
        <v/>
      </c>
      <c r="I12" s="44" t="n"/>
      <c r="J12" s="45">
        <f>SUMPRODUCT((($C$4="Alle Gesellschaften")+(Verlauf[Gesellschaft]=$C$4))*(($C$9="Alle Typen")+(Verlauf[Dokumenttyp]=$C$9))*(($C$10="Alle Ordner")+(Verlauf[Endgültiger Ordner]=$C$10))*(Verlauf[Datum]&gt;=YEAR(H12)&amp;"-"&amp;TEXT(MONTH(H12),"00")&amp;"-"&amp;TEXT(DAY(H12),"00"))*(Verlauf[Datum]&lt;YEAR(H12+7)&amp;"-"&amp;TEXT(MONTH(H12+7),"00")&amp;"-"&amp;TEXT(DAY(H12+7),"00")))</f>
        <v/>
      </c>
      <c r="L12" s="88">
        <f>L11+7</f>
        <v/>
      </c>
      <c r="M12" s="44">
        <f>ROUND(100*SUMPRODUCT((($C$5="Alle Gesellschaften")+(Verlauf[Gesellschaft]=$C$5))*(Verlauf[Datum]&gt;=YEAR(L12)&amp;"-"&amp;TEXT(MONTH(L12),"00")&amp;"-"&amp;TEXT(DAY(L12),"00"))*(Verlauf[Datum]&lt;YEAR(L12+7)&amp;"-"&amp;TEXT(MONTH(L12+7),"00")&amp;"-"&amp;TEXT(DAY(L12+7),"00"))*(Verlauf[Korrektur?]="Nein"))/MAX(1,N12),0)</f>
        <v/>
      </c>
      <c r="N12" s="45">
        <f>SUMPRODUCT((($C$5="Alle Gesellschaften")+(Verlauf[Gesellschaft]=$C$5))*(Verlauf[Datum]&gt;=YEAR(L12)&amp;"-"&amp;TEXT(MONTH(L12),"00")&amp;"-"&amp;TEXT(DAY(L12),"00"))*(Verlauf[Datum]&lt;YEAR(L12+7)&amp;"-"&amp;TEXT(MONTH(L12+7),"00")&amp;"-"&amp;TEXT(DAY(L12+7),"00")))</f>
        <v/>
      </c>
      <c r="AK12" s="45">
        <f t="array" ref="AK12">IFERROR(INDEX(Verlauf[Dokumenttyp],MATCH(0,COUNTIF($AK$1:AK11,Verlauf[Dokumenttyp]),0)),"")</f>
        <v/>
      </c>
      <c r="AL12" s="45" t="inlineStr">
        <is>
          <t>Objektunterlagen/Brandschutz</t>
        </is>
      </c>
      <c r="BG12">
        <f>IF(Listen!$A12="","",Listen!$A12)</f>
        <v/>
      </c>
      <c r="BH12">
        <f>IF(BG12="","",COUNTIFS(Verlauf[KI-Ordner],BG12,Verlauf[Korrektur?],"Ja",Verlauf[Gesellschaft],$C$2))</f>
        <v/>
      </c>
      <c r="BI12">
        <f>IF(BG12="","",BH12+ROW()/100000)</f>
        <v/>
      </c>
    </row>
    <row r="13" ht="15" customHeight="1" s="46">
      <c r="A13" s="45">
        <f t="array" ref="A13:A13">IFERROR(INDEX(Verlauf[Gesellschaft],MATCH(0,COUNTIF($A$1:A12,Verlauf[Gesellschaft]),0)),"")</f>
        <v/>
      </c>
      <c r="H13" s="88">
        <f>H12+7</f>
        <v/>
      </c>
      <c r="I13" s="44" t="n"/>
      <c r="J13" s="45">
        <f>SUMPRODUCT((($C$4="Alle Gesellschaften")+(Verlauf[Gesellschaft]=$C$4))*(($C$9="Alle Typen")+(Verlauf[Dokumenttyp]=$C$9))*(($C$10="Alle Ordner")+(Verlauf[Endgültiger Ordner]=$C$10))*(Verlauf[Datum]&gt;=YEAR(H13)&amp;"-"&amp;TEXT(MONTH(H13),"00")&amp;"-"&amp;TEXT(DAY(H13),"00"))*(Verlauf[Datum]&lt;YEAR(H13+7)&amp;"-"&amp;TEXT(MONTH(H13+7),"00")&amp;"-"&amp;TEXT(DAY(H13+7),"00")))</f>
        <v/>
      </c>
      <c r="L13" s="88">
        <f>L12+7</f>
        <v/>
      </c>
      <c r="M13" s="44">
        <f>ROUND(100*SUMPRODUCT((($C$5="Alle Gesellschaften")+(Verlauf[Gesellschaft]=$C$5))*(Verlauf[Datum]&gt;=YEAR(L13)&amp;"-"&amp;TEXT(MONTH(L13),"00")&amp;"-"&amp;TEXT(DAY(L13),"00"))*(Verlauf[Datum]&lt;YEAR(L13+7)&amp;"-"&amp;TEXT(MONTH(L13+7),"00")&amp;"-"&amp;TEXT(DAY(L13+7),"00"))*(Verlauf[Korrektur?]="Nein"))/MAX(1,N13),0)</f>
        <v/>
      </c>
      <c r="N13" s="45">
        <f>SUMPRODUCT((($C$5="Alle Gesellschaften")+(Verlauf[Gesellschaft]=$C$5))*(Verlauf[Datum]&gt;=YEAR(L13)&amp;"-"&amp;TEXT(MONTH(L13),"00")&amp;"-"&amp;TEXT(DAY(L13),"00"))*(Verlauf[Datum]&lt;YEAR(L13+7)&amp;"-"&amp;TEXT(MONTH(L13+7),"00")&amp;"-"&amp;TEXT(DAY(L13+7),"00")))</f>
        <v/>
      </c>
      <c r="AK13" s="45">
        <f t="array" ref="AK13">IFERROR(INDEX(Verlauf[Dokumenttyp],MATCH(0,COUNTIF($AK$1:AK12,Verlauf[Dokumenttyp]),0)),"")</f>
        <v/>
      </c>
      <c r="AL13" s="45" t="inlineStr">
        <is>
          <t>Objektunterlagen/Denkmalschutz</t>
        </is>
      </c>
      <c r="BG13">
        <f>IF(Listen!$A13="","",Listen!$A13)</f>
        <v/>
      </c>
      <c r="BH13">
        <f>IF(BG13="","",COUNTIFS(Verlauf[KI-Ordner],BG13,Verlauf[Korrektur?],"Ja",Verlauf[Gesellschaft],$C$2))</f>
        <v/>
      </c>
      <c r="BI13">
        <f>IF(BG13="","",BH13+ROW()/100000)</f>
        <v/>
      </c>
    </row>
    <row r="14" ht="15" customHeight="1" s="46">
      <c r="A14" s="45">
        <f t="array" ref="A14:A14">IFERROR(INDEX(Verlauf[Gesellschaft],MATCH(0,COUNTIF($A$1:A13,Verlauf[Gesellschaft]),0)),"")</f>
        <v/>
      </c>
      <c r="H14" s="88">
        <f>H13+7</f>
        <v/>
      </c>
      <c r="I14" s="44" t="n"/>
      <c r="J14" s="45">
        <f>SUMPRODUCT((($C$4="Alle Gesellschaften")+(Verlauf[Gesellschaft]=$C$4))*(($C$9="Alle Typen")+(Verlauf[Dokumenttyp]=$C$9))*(($C$10="Alle Ordner")+(Verlauf[Endgültiger Ordner]=$C$10))*(Verlauf[Datum]&gt;=YEAR(H14)&amp;"-"&amp;TEXT(MONTH(H14),"00")&amp;"-"&amp;TEXT(DAY(H14),"00"))*(Verlauf[Datum]&lt;YEAR(H14+7)&amp;"-"&amp;TEXT(MONTH(H14+7),"00")&amp;"-"&amp;TEXT(DAY(H14+7),"00")))</f>
        <v/>
      </c>
      <c r="L14" s="88">
        <f>L13+7</f>
        <v/>
      </c>
      <c r="M14" s="44">
        <f>ROUND(100*SUMPRODUCT((($C$5="Alle Gesellschaften")+(Verlauf[Gesellschaft]=$C$5))*(Verlauf[Datum]&gt;=YEAR(L14)&amp;"-"&amp;TEXT(MONTH(L14),"00")&amp;"-"&amp;TEXT(DAY(L14),"00"))*(Verlauf[Datum]&lt;YEAR(L14+7)&amp;"-"&amp;TEXT(MONTH(L14+7),"00")&amp;"-"&amp;TEXT(DAY(L14+7),"00"))*(Verlauf[Korrektur?]="Nein"))/MAX(1,N14),0)</f>
        <v/>
      </c>
      <c r="N14" s="45">
        <f>SUMPRODUCT((($C$5="Alle Gesellschaften")+(Verlauf[Gesellschaft]=$C$5))*(Verlauf[Datum]&gt;=YEAR(L14)&amp;"-"&amp;TEXT(MONTH(L14),"00")&amp;"-"&amp;TEXT(DAY(L14),"00"))*(Verlauf[Datum]&lt;YEAR(L14+7)&amp;"-"&amp;TEXT(MONTH(L14+7),"00")&amp;"-"&amp;TEXT(DAY(L14+7),"00")))</f>
        <v/>
      </c>
      <c r="AK14">
        <f t="array" ref="AK14">IFERROR(INDEX(Verlauf[Dokumenttyp],MATCH(0,COUNTIF($AK$1:AK13,Verlauf[Dokumenttyp]),0)),"")</f>
        <v/>
      </c>
      <c r="AL14" s="45" t="inlineStr">
        <is>
          <t>Objektunterlagen/Energieausweis</t>
        </is>
      </c>
      <c r="BG14">
        <f>IF(Listen!$A14="","",Listen!$A14)</f>
        <v/>
      </c>
      <c r="BH14">
        <f>IF(BG14="","",COUNTIFS(Verlauf[KI-Ordner],BG14,Verlauf[Korrektur?],"Ja",Verlauf[Gesellschaft],$C$2))</f>
        <v/>
      </c>
      <c r="BI14">
        <f>IF(BG14="","",BH14+ROW()/100000)</f>
        <v/>
      </c>
    </row>
    <row r="15" ht="15" customHeight="1" s="46">
      <c r="A15" s="45">
        <f t="array" ref="A15:A15">IFERROR(INDEX(Verlauf[Gesellschaft],MATCH(0,COUNTIF($A$1:A14,Verlauf[Gesellschaft]),0)),"")</f>
        <v/>
      </c>
      <c r="AK15">
        <f t="array" ref="AK15">IFERROR(INDEX(Verlauf[Dokumenttyp],MATCH(0,COUNTIF($AK$1:AK14,Verlauf[Dokumenttyp]),0)),"")</f>
        <v/>
      </c>
      <c r="AL15" s="45" t="inlineStr">
        <is>
          <t>Objektunterlagen/Flächen &amp; Kostenaufstellung</t>
        </is>
      </c>
      <c r="BG15">
        <f>IF(Listen!$A15="","",Listen!$A15)</f>
        <v/>
      </c>
      <c r="BH15">
        <f>IF(BG15="","",COUNTIFS(Verlauf[KI-Ordner],BG15,Verlauf[Korrektur?],"Ja",Verlauf[Gesellschaft],$C$2))</f>
        <v/>
      </c>
      <c r="BI15">
        <f>IF(BG15="","",BH15+ROW()/100000)</f>
        <v/>
      </c>
    </row>
    <row r="16" ht="15" customHeight="1" s="46">
      <c r="A16" s="45">
        <f t="array" ref="A16:A16">IFERROR(INDEX(Verlauf[Gesellschaft],MATCH(0,COUNTIF($A$1:A15,Verlauf[Gesellschaft]),0)),"")</f>
        <v/>
      </c>
      <c r="AK16">
        <f t="array" ref="AK16">IFERROR(INDEX(Verlauf[Dokumenttyp],MATCH(0,COUNTIF($AK$1:AK15,Verlauf[Dokumenttyp]),0)),"")</f>
        <v/>
      </c>
      <c r="AL16" s="45" t="inlineStr">
        <is>
          <t>Objektunterlagen/Fotos</t>
        </is>
      </c>
      <c r="BG16">
        <f>IF(Listen!$A16="","",Listen!$A16)</f>
        <v/>
      </c>
      <c r="BH16">
        <f>IF(BG16="","",COUNTIFS(Verlauf[KI-Ordner],BG16,Verlauf[Korrektur?],"Ja",Verlauf[Gesellschaft],$C$2))</f>
        <v/>
      </c>
      <c r="BI16">
        <f>IF(BG16="","",BH16+ROW()/100000)</f>
        <v/>
      </c>
    </row>
    <row r="17" ht="15" customHeight="1" s="46">
      <c r="A17" s="45">
        <f t="array" ref="A17:A17">IFERROR(INDEX(Verlauf[Gesellschaft],MATCH(0,COUNTIF($A$1:A16,Verlauf[Gesellschaft]),0)),"")</f>
        <v/>
      </c>
      <c r="AK17">
        <f t="array" ref="AK17">IFERROR(INDEX(Verlauf[Dokumenttyp],MATCH(0,COUNTIF($AK$1:AK16,Verlauf[Dokumenttyp]),0)),"")</f>
        <v/>
      </c>
      <c r="AL17" s="45" t="inlineStr">
        <is>
          <t>Objektunterlagen/Grundbuch</t>
        </is>
      </c>
      <c r="BG17">
        <f>IF(Listen!$A17="","",Listen!$A17)</f>
        <v/>
      </c>
      <c r="BH17">
        <f>IF(BG17="","",COUNTIFS(Verlauf[KI-Ordner],BG17,Verlauf[Korrektur?],"Ja",Verlauf[Gesellschaft],$C$2))</f>
        <v/>
      </c>
      <c r="BI17">
        <f>IF(BG17="","",BH17+ROW()/100000)</f>
        <v/>
      </c>
    </row>
    <row r="18" ht="15" customHeight="1" s="46">
      <c r="A18" s="45">
        <f t="array" ref="A18:A18">IFERROR(INDEX(Verlauf[Gesellschaft],MATCH(0,COUNTIF($A$1:A17,Verlauf[Gesellschaft]),0)),"")</f>
        <v/>
      </c>
      <c r="AK18">
        <f t="array" ref="AK18">IFERROR(INDEX(Verlauf[Dokumenttyp],MATCH(0,COUNTIF($AK$1:AK17,Verlauf[Dokumenttyp]),0)),"")</f>
        <v/>
      </c>
      <c r="AL18" s="45" t="inlineStr">
        <is>
          <t>Objektunterlagen/Gutachten</t>
        </is>
      </c>
      <c r="BG18">
        <f>IF(Listen!$A18="","",Listen!$A18)</f>
        <v/>
      </c>
      <c r="BH18">
        <f>IF(BG18="","",COUNTIFS(Verlauf[KI-Ordner],BG18,Verlauf[Korrektur?],"Ja",Verlauf[Gesellschaft],$C$2))</f>
        <v/>
      </c>
      <c r="BI18">
        <f>IF(BG18="","",BH18+ROW()/100000)</f>
        <v/>
      </c>
    </row>
    <row r="19" ht="15" customHeight="1" s="46">
      <c r="A19" s="45">
        <f t="array" ref="A19:A19">IFERROR(INDEX(Verlauf[Gesellschaft],MATCH(0,COUNTIF($A$1:A18,Verlauf[Gesellschaft]),0)),"")</f>
        <v/>
      </c>
      <c r="AK19">
        <f t="array" ref="AK19">IFERROR(INDEX(Verlauf[Dokumenttyp],MATCH(0,COUNTIF($AK$1:AK18,Verlauf[Dokumenttyp]),0)),"")</f>
        <v/>
      </c>
      <c r="AL19" s="45" t="inlineStr">
        <is>
          <t>Objektunterlagen/Kataster</t>
        </is>
      </c>
      <c r="BG19">
        <f>IF(Listen!$A19="","",Listen!$A19)</f>
        <v/>
      </c>
      <c r="BH19">
        <f>IF(BG19="","",COUNTIFS(Verlauf[KI-Ordner],BG19,Verlauf[Korrektur?],"Ja",Verlauf[Gesellschaft],$C$2))</f>
        <v/>
      </c>
      <c r="BI19">
        <f>IF(BG19="","",BH19+ROW()/100000)</f>
        <v/>
      </c>
    </row>
    <row r="20" ht="15" customHeight="1" s="46">
      <c r="A20" s="45">
        <f t="array" ref="A20:A20">IFERROR(INDEX(Verlauf[Gesellschaft],MATCH(0,COUNTIF($A$1:A19,Verlauf[Gesellschaft]),0)),"")</f>
        <v/>
      </c>
      <c r="AK20">
        <f t="array" ref="AK20">IFERROR(INDEX(Verlauf[Dokumenttyp],MATCH(0,COUNTIF($AK$1:AK19,Verlauf[Dokumenttyp]),0)),"")</f>
        <v/>
      </c>
      <c r="AL20" s="45" t="inlineStr">
        <is>
          <t>Objektunterlagen/Plaene</t>
        </is>
      </c>
      <c r="BG20">
        <f>IF(Listen!$A20="","",Listen!$A20)</f>
        <v/>
      </c>
      <c r="BH20">
        <f>IF(BG20="","",COUNTIFS(Verlauf[KI-Ordner],BG20,Verlauf[Korrektur?],"Ja",Verlauf[Gesellschaft],$C$2))</f>
        <v/>
      </c>
      <c r="BI20">
        <f>IF(BG20="","",BH20+ROW()/100000)</f>
        <v/>
      </c>
    </row>
    <row r="21" ht="15" customHeight="1" s="46">
      <c r="A21" s="45">
        <f t="array" ref="A21:A21">IFERROR(INDEX(Verlauf[Gesellschaft],MATCH(0,COUNTIF($A$1:A20,Verlauf[Gesellschaft]),0)),"")</f>
        <v/>
      </c>
      <c r="AK21">
        <f t="array" ref="AK21">IFERROR(INDEX(Verlauf[Dokumenttyp],MATCH(0,COUNTIF($AK$1:AK20,Verlauf[Dokumenttyp]),0)),"")</f>
        <v/>
      </c>
      <c r="AL21" s="45" t="inlineStr">
        <is>
          <t>Objektunterlagen/Statik</t>
        </is>
      </c>
      <c r="BG21">
        <f>IF(Listen!$A21="","",Listen!$A21)</f>
        <v/>
      </c>
      <c r="BH21">
        <f>IF(BG21="","",COUNTIFS(Verlauf[KI-Ordner],BG21,Verlauf[Korrektur?],"Ja",Verlauf[Gesellschaft],$C$2))</f>
        <v/>
      </c>
      <c r="BI21">
        <f>IF(BG21="","",BH21+ROW()/100000)</f>
        <v/>
      </c>
    </row>
    <row r="22" ht="15" customHeight="1" s="46">
      <c r="A22" s="45">
        <f t="array" ref="A22:A22">IFERROR(INDEX(Verlauf[Gesellschaft],MATCH(0,COUNTIF($A$1:A21,Verlauf[Gesellschaft]),0)),"")</f>
        <v/>
      </c>
      <c r="AK22">
        <f t="array" ref="AK22">IFERROR(INDEX(Verlauf[Dokumenttyp],MATCH(0,COUNTIF($AK$1:AK21,Verlauf[Dokumenttyp]),0)),"")</f>
        <v/>
      </c>
      <c r="AL22" s="45" t="inlineStr">
        <is>
          <t>Objektunterlagen/TGA</t>
        </is>
      </c>
      <c r="BG22">
        <f>IF(Listen!$A22="","",Listen!$A22)</f>
        <v/>
      </c>
      <c r="BH22">
        <f>IF(BG22="","",COUNTIFS(Verlauf[KI-Ordner],BG22,Verlauf[Korrektur?],"Ja",Verlauf[Gesellschaft],$C$2))</f>
        <v/>
      </c>
      <c r="BI22">
        <f>IF(BG22="","",BH22+ROW()/100000)</f>
        <v/>
      </c>
    </row>
    <row r="23" ht="15" customHeight="1" s="46">
      <c r="A23" s="45">
        <f t="array" ref="A23:A23">IFERROR(INDEX(Verlauf[Gesellschaft],MATCH(0,COUNTIF($A$1:A22,Verlauf[Gesellschaft]),0)),"")</f>
        <v/>
      </c>
      <c r="AK23">
        <f t="array" ref="AK23">IFERROR(INDEX(Verlauf[Dokumenttyp],MATCH(0,COUNTIF($AK$1:AK22,Verlauf[Dokumenttyp]),0)),"")</f>
        <v/>
      </c>
      <c r="AL23" s="45" t="inlineStr">
        <is>
          <t>Objektunterlagen/Technical DD</t>
        </is>
      </c>
      <c r="BG23">
        <f>IF(Listen!$A23="","",Listen!$A23)</f>
        <v/>
      </c>
      <c r="BH23">
        <f>IF(BG23="","",COUNTIFS(Verlauf[KI-Ordner],BG23,Verlauf[Korrektur?],"Ja",Verlauf[Gesellschaft],$C$2))</f>
        <v/>
      </c>
      <c r="BI23">
        <f>IF(BG23="","",BH23+ROW()/100000)</f>
        <v/>
      </c>
    </row>
    <row r="24" ht="15" customHeight="1" s="46">
      <c r="A24" s="45">
        <f t="array" ref="A24:A24">IFERROR(INDEX(Verlauf[Gesellschaft],MATCH(0,COUNTIF($A$1:A23,Verlauf[Gesellschaft]),0)),"")</f>
        <v/>
      </c>
      <c r="AK24">
        <f t="array" ref="AK24">IFERROR(INDEX(Verlauf[Dokumenttyp],MATCH(0,COUNTIF($AK$1:AK23,Verlauf[Dokumenttyp]),0)),"")</f>
        <v/>
      </c>
      <c r="AL24" s="45" t="inlineStr">
        <is>
          <t>Objektunterlagen/Vermessung</t>
        </is>
      </c>
      <c r="BG24">
        <f>IF(Listen!$A24="","",Listen!$A24)</f>
        <v/>
      </c>
      <c r="BH24">
        <f>IF(BG24="","",COUNTIFS(Verlauf[KI-Ordner],BG24,Verlauf[Korrektur?],"Ja",Verlauf[Gesellschaft],$C$2))</f>
        <v/>
      </c>
      <c r="BI24">
        <f>IF(BG24="","",BH24+ROW()/100000)</f>
        <v/>
      </c>
    </row>
    <row r="25" ht="15" customHeight="1" s="46">
      <c r="A25" s="45">
        <f t="array" ref="A25:A25">IFERROR(INDEX(Verlauf[Gesellschaft],MATCH(0,COUNTIF($A$1:A24,Verlauf[Gesellschaft]),0)),"")</f>
        <v/>
      </c>
      <c r="AK25">
        <f t="array" ref="AK25">IFERROR(INDEX(Verlauf[Dokumenttyp],MATCH(0,COUNTIF($AK$1:AK24,Verlauf[Dokumenttyp]),0)),"")</f>
        <v/>
      </c>
      <c r="AL25" s="45" t="inlineStr">
        <is>
          <t>Protokolle</t>
        </is>
      </c>
      <c r="BG25">
        <f>IF(Listen!$A25="","",Listen!$A25)</f>
        <v/>
      </c>
      <c r="BH25">
        <f>IF(BG25="","",COUNTIFS(Verlauf[KI-Ordner],BG25,Verlauf[Korrektur?],"Ja",Verlauf[Gesellschaft],$C$2))</f>
        <v/>
      </c>
      <c r="BI25">
        <f>IF(BG25="","",BH25+ROW()/100000)</f>
        <v/>
      </c>
    </row>
    <row r="26" ht="15" customHeight="1" s="46">
      <c r="A26" s="45">
        <f t="array" ref="A26:A26">IFERROR(INDEX(Verlauf[Gesellschaft],MATCH(0,COUNTIF($A$1:A25,Verlauf[Gesellschaft]),0)),"")</f>
        <v/>
      </c>
      <c r="AK26">
        <f t="array" ref="AK26">IFERROR(INDEX(Verlauf[Dokumenttyp],MATCH(0,COUNTIF($AK$1:AK25,Verlauf[Dokumenttyp]),0)),"")</f>
        <v/>
      </c>
      <c r="AL26" s="45" t="inlineStr">
        <is>
          <t>Schriftverkehr</t>
        </is>
      </c>
      <c r="BG26">
        <f>IF(Listen!$A26="","",Listen!$A26)</f>
        <v/>
      </c>
      <c r="BH26">
        <f>IF(BG26="","",COUNTIFS(Verlauf[KI-Ordner],BG26,Verlauf[Korrektur?],"Ja",Verlauf[Gesellschaft],$C$2))</f>
        <v/>
      </c>
      <c r="BI26">
        <f>IF(BG26="","",BH26+ROW()/100000)</f>
        <v/>
      </c>
    </row>
    <row r="27" ht="15" customHeight="1" s="46">
      <c r="A27" s="45">
        <f t="array" ref="A27:A27">IFERROR(INDEX(Verlauf[Gesellschaft],MATCH(0,COUNTIF($A$1:A26,Verlauf[Gesellschaft]),0)),"")</f>
        <v/>
      </c>
      <c r="AK27">
        <f t="array" ref="AK27">IFERROR(INDEX(Verlauf[Dokumenttyp],MATCH(0,COUNTIF($AK$1:AK26,Verlauf[Dokumenttyp]),0)),"")</f>
        <v/>
      </c>
      <c r="AL27" s="45" t="inlineStr">
        <is>
          <t>Sonstiges</t>
        </is>
      </c>
      <c r="BG27">
        <f>IF(Listen!$A27="","",Listen!$A27)</f>
        <v/>
      </c>
      <c r="BH27">
        <f>IF(BG27="","",COUNTIFS(Verlauf[KI-Ordner],BG27,Verlauf[Korrektur?],"Ja",Verlauf[Gesellschaft],$C$2))</f>
        <v/>
      </c>
      <c r="BI27">
        <f>IF(BG27="","",BH27+ROW()/100000)</f>
        <v/>
      </c>
    </row>
    <row r="28" ht="15" customHeight="1" s="46">
      <c r="A28" s="45">
        <f t="array" ref="A28:A28">IFERROR(INDEX(Verlauf[Gesellschaft],MATCH(0,COUNTIF($A$1:A27,Verlauf[Gesellschaft]),0)),"")</f>
        <v/>
      </c>
      <c r="AK28">
        <f t="array" ref="AK28">IFERROR(INDEX(Verlauf[Dokumenttyp],MATCH(0,COUNTIF($AK$1:AK27,Verlauf[Dokumenttyp]),0)),"")</f>
        <v/>
      </c>
      <c r="AL28" s="45" t="inlineStr">
        <is>
          <t>Sonstiges/Ligula</t>
        </is>
      </c>
      <c r="BG28">
        <f>IF(Listen!$A28="","",Listen!$A28)</f>
        <v/>
      </c>
      <c r="BH28">
        <f>IF(BG28="","",COUNTIFS(Verlauf[KI-Ordner],BG28,Verlauf[Korrektur?],"Ja",Verlauf[Gesellschaft],$C$2))</f>
        <v/>
      </c>
      <c r="BI28">
        <f>IF(BG28="","",BH28+ROW()/100000)</f>
        <v/>
      </c>
    </row>
    <row r="29" ht="15" customHeight="1" s="46">
      <c r="A29" s="45">
        <f t="array" ref="A29:A29">IFERROR(INDEX(Verlauf[Gesellschaft],MATCH(0,COUNTIF($A$1:A28,Verlauf[Gesellschaft]),0)),"")</f>
        <v/>
      </c>
      <c r="AK29">
        <f t="array" ref="AK29">IFERROR(INDEX(Verlauf[Dokumenttyp],MATCH(0,COUNTIF($AK$1:AK28,Verlauf[Dokumenttyp]),0)),"")</f>
        <v/>
      </c>
      <c r="AL29" s="45" t="inlineStr">
        <is>
          <t>Sonstiges/Schluessel</t>
        </is>
      </c>
      <c r="BG29">
        <f>IF(Listen!$A29="","",Listen!$A29)</f>
        <v/>
      </c>
      <c r="BH29">
        <f>IF(BG29="","",COUNTIFS(Verlauf[KI-Ordner],BG29,Verlauf[Korrektur?],"Ja",Verlauf[Gesellschaft],$C$2))</f>
        <v/>
      </c>
      <c r="BI29">
        <f>IF(BG29="","",BH29+ROW()/100000)</f>
        <v/>
      </c>
    </row>
    <row r="30" ht="15" customHeight="1" s="46">
      <c r="A30" s="45">
        <f t="array" ref="A30:A30">IFERROR(INDEX(Verlauf[Gesellschaft],MATCH(0,COUNTIF($A$1:A29,Verlauf[Gesellschaft]),0)),"")</f>
        <v/>
      </c>
      <c r="AK30">
        <f t="array" ref="AK30">IFERROR(INDEX(Verlauf[Dokumenttyp],MATCH(0,COUNTIF($AK$1:AK29,Verlauf[Dokumenttyp]),0)),"")</f>
        <v/>
      </c>
      <c r="AL30" s="45" t="inlineStr">
        <is>
          <t>Sonstiges/Verwaltung</t>
        </is>
      </c>
      <c r="BG30">
        <f>IF(Listen!$A30="","",Listen!$A30)</f>
        <v/>
      </c>
      <c r="BH30">
        <f>IF(BG30="","",COUNTIFS(Verlauf[KI-Ordner],BG30,Verlauf[Korrektur?],"Ja",Verlauf[Gesellschaft],$C$2))</f>
        <v/>
      </c>
      <c r="BI30">
        <f>IF(BG30="","",BH30+ROW()/100000)</f>
        <v/>
      </c>
    </row>
    <row r="31" ht="15" customHeight="1" s="46">
      <c r="A31" s="45">
        <f t="array" ref="A31:A31">IFERROR(INDEX(Verlauf[Gesellschaft],MATCH(0,COUNTIF($A$1:A30,Verlauf[Gesellschaft]),0)),"")</f>
        <v/>
      </c>
      <c r="AL31" s="45" t="inlineStr">
        <is>
          <t>Sonstiges/WWL</t>
        </is>
      </c>
      <c r="BG31">
        <f>IF(Listen!$A31="","",Listen!$A31)</f>
        <v/>
      </c>
      <c r="BH31">
        <f>IF(BG31="","",COUNTIFS(Verlauf[KI-Ordner],BG31,Verlauf[Korrektur?],"Ja",Verlauf[Gesellschaft],$C$2))</f>
        <v/>
      </c>
      <c r="BI31">
        <f>IF(BG31="","",BH31+ROW()/100000)</f>
        <v/>
      </c>
    </row>
    <row r="32" ht="15" customHeight="1" s="46">
      <c r="A32" s="45">
        <f t="array" ref="A32:A32">IFERROR(INDEX(Verlauf[Gesellschaft],MATCH(0,COUNTIF($A$1:A31,Verlauf[Gesellschaft]),0)),"")</f>
        <v/>
      </c>
      <c r="AL32" s="45" t="inlineStr">
        <is>
          <t>Unsorted</t>
        </is>
      </c>
      <c r="BG32">
        <f>IF(Listen!$A32="","",Listen!$A32)</f>
        <v/>
      </c>
      <c r="BH32">
        <f>IF(BG32="","",COUNTIFS(Verlauf[KI-Ordner],BG32,Verlauf[Korrektur?],"Ja",Verlauf[Gesellschaft],$C$2))</f>
        <v/>
      </c>
      <c r="BI32">
        <f>IF(BG32="","",BH32+ROW()/100000)</f>
        <v/>
      </c>
    </row>
    <row r="33" ht="15" customHeight="1" s="46">
      <c r="A33" s="45">
        <f t="array" ref="A33:A33">IFERROR(INDEX(Verlauf[Gesellschaft],MATCH(0,COUNTIF($A$1:A32,Verlauf[Gesellschaft]),0)),"")</f>
        <v/>
      </c>
      <c r="AL33" s="45" t="inlineStr">
        <is>
          <t>Unsorted/Duplikate</t>
        </is>
      </c>
      <c r="BG33">
        <f>IF(Listen!$A33="","",Listen!$A33)</f>
        <v/>
      </c>
      <c r="BH33">
        <f>IF(BG33="","",COUNTIFS(Verlauf[KI-Ordner],BG33,Verlauf[Korrektur?],"Ja",Verlauf[Gesellschaft],$C$2))</f>
        <v/>
      </c>
      <c r="BI33">
        <f>IF(BG33="","",BH33+ROW()/100000)</f>
        <v/>
      </c>
    </row>
    <row r="34" ht="15" customHeight="1" s="46">
      <c r="A34" s="45">
        <f t="array" ref="A34:A34">IFERROR(INDEX(Verlauf[Gesellschaft],MATCH(0,COUNTIF($A$1:A33,Verlauf[Gesellschaft]),0)),"")</f>
        <v/>
      </c>
      <c r="AL34" s="45" t="inlineStr">
        <is>
          <t>Vertraege_Bescheide</t>
        </is>
      </c>
      <c r="BG34">
        <f>IF(Listen!$A34="","",Listen!$A34)</f>
        <v/>
      </c>
      <c r="BH34">
        <f>IF(BG34="","",COUNTIFS(Verlauf[KI-Ordner],BG34,Verlauf[Korrektur?],"Ja",Verlauf[Gesellschaft],$C$2))</f>
        <v/>
      </c>
      <c r="BI34">
        <f>IF(BG34="","",BH34+ROW()/100000)</f>
        <v/>
      </c>
    </row>
    <row r="35" ht="15" customHeight="1" s="46">
      <c r="A35" s="45">
        <f t="array" ref="A35:A35">IFERROR(INDEX(Verlauf[Gesellschaft],MATCH(0,COUNTIF($A$1:A34,Verlauf[Gesellschaft]),0)),"")</f>
        <v/>
      </c>
      <c r="AL35" s="45" t="inlineStr">
        <is>
          <t>Vertraege_Bescheide/Darlehensvertrag</t>
        </is>
      </c>
      <c r="BG35">
        <f>IF(Listen!$A35="","",Listen!$A35)</f>
        <v/>
      </c>
      <c r="BH35">
        <f>IF(BG35="","",COUNTIFS(Verlauf[KI-Ordner],BG35,Verlauf[Korrektur?],"Ja",Verlauf[Gesellschaft],$C$2))</f>
        <v/>
      </c>
      <c r="BI35">
        <f>IF(BG35="","",BH35+ROW()/100000)</f>
        <v/>
      </c>
    </row>
    <row r="36" ht="15" customHeight="1" s="46">
      <c r="A36" s="45">
        <f t="array" ref="A36:A36">IFERROR(INDEX(Verlauf[Gesellschaft],MATCH(0,COUNTIF($A$1:A35,Verlauf[Gesellschaft]),0)),"")</f>
        <v/>
      </c>
      <c r="AL36" s="45" t="inlineStr">
        <is>
          <t>Vertraege_Bescheide/Dienstvertrag</t>
        </is>
      </c>
      <c r="BG36">
        <f>IF(Listen!$A36="","",Listen!$A36)</f>
        <v/>
      </c>
      <c r="BH36">
        <f>IF(BG36="","",COUNTIFS(Verlauf[KI-Ordner],BG36,Verlauf[Korrektur?],"Ja",Verlauf[Gesellschaft],$C$2))</f>
        <v/>
      </c>
      <c r="BI36">
        <f>IF(BG36="","",BH36+ROW()/100000)</f>
        <v/>
      </c>
    </row>
    <row r="37" ht="15" customHeight="1" s="46">
      <c r="A37" s="45">
        <f t="array" ref="A37:A37">IFERROR(INDEX(Verlauf[Gesellschaft],MATCH(0,COUNTIF($A$1:A36,Verlauf[Gesellschaft]),0)),"")</f>
        <v/>
      </c>
      <c r="AL37" s="45" t="inlineStr">
        <is>
          <t>Vertraege_Bescheide/Dienstvertrag/Angebote &amp; Vertragsentwürfe</t>
        </is>
      </c>
      <c r="BG37">
        <f>IF(Listen!$A37="","",Listen!$A37)</f>
        <v/>
      </c>
      <c r="BH37">
        <f>IF(BG37="","",COUNTIFS(Verlauf[KI-Ordner],BG37,Verlauf[Korrektur?],"Ja",Verlauf[Gesellschaft],$C$2))</f>
        <v/>
      </c>
      <c r="BI37">
        <f>IF(BG37="","",BH37+ROW()/100000)</f>
        <v/>
      </c>
    </row>
    <row r="38" ht="15" customHeight="1" s="46">
      <c r="A38" s="45">
        <f t="array" ref="A38:A38">IFERROR(INDEX(Verlauf[Gesellschaft],MATCH(0,COUNTIF($A$1:A37,Verlauf[Gesellschaft]),0)),"")</f>
        <v/>
      </c>
      <c r="AL38" s="45" t="inlineStr">
        <is>
          <t>Vertraege_Bescheide/Kaufvertrag</t>
        </is>
      </c>
      <c r="BG38">
        <f>IF(Listen!$A38="","",Listen!$A38)</f>
        <v/>
      </c>
      <c r="BH38">
        <f>IF(BG38="","",COUNTIFS(Verlauf[KI-Ordner],BG38,Verlauf[Korrektur?],"Ja",Verlauf[Gesellschaft],$C$2))</f>
        <v/>
      </c>
      <c r="BI38">
        <f>IF(BG38="","",BH38+ROW()/100000)</f>
        <v/>
      </c>
    </row>
    <row r="39" ht="15" customHeight="1" s="46">
      <c r="A39" s="45">
        <f t="array" ref="A39:A39">IFERROR(INDEX(Verlauf[Gesellschaft],MATCH(0,COUNTIF($A$1:A38,Verlauf[Gesellschaft]),0)),"")</f>
        <v/>
      </c>
      <c r="AL39" s="45" t="inlineStr">
        <is>
          <t>Vertraege_Bescheide/LOI</t>
        </is>
      </c>
      <c r="BG39">
        <f>IF(Listen!$A39="","",Listen!$A39)</f>
        <v/>
      </c>
      <c r="BH39">
        <f>IF(BG39="","",COUNTIFS(Verlauf[KI-Ordner],BG39,Verlauf[Korrektur?],"Ja",Verlauf[Gesellschaft],$C$2))</f>
        <v/>
      </c>
      <c r="BI39">
        <f>IF(BG39="","",BH39+ROW()/100000)</f>
        <v/>
      </c>
    </row>
    <row r="40" ht="15" customHeight="1" s="46">
      <c r="A40" s="45">
        <f t="array" ref="A40:A40">IFERROR(INDEX(Verlauf[Gesellschaft],MATCH(0,COUNTIF($A$1:A39,Verlauf[Gesellschaft]),0)),"")</f>
        <v/>
      </c>
      <c r="AL40" s="45" t="inlineStr">
        <is>
          <t>Vertraege_Bescheide/Mietvertrag</t>
        </is>
      </c>
      <c r="BG40">
        <f>IF(Listen!$A40="","",Listen!$A40)</f>
        <v/>
      </c>
      <c r="BH40">
        <f>IF(BG40="","",COUNTIFS(Verlauf[KI-Ordner],BG40,Verlauf[Korrektur?],"Ja",Verlauf[Gesellschaft],$C$2))</f>
        <v/>
      </c>
      <c r="BI40">
        <f>IF(BG40="","",BH40+ROW()/100000)</f>
        <v/>
      </c>
    </row>
    <row r="41" ht="15" customHeight="1" s="46">
      <c r="AL41" s="45" t="inlineStr">
        <is>
          <t>Vertraege_Bescheide/Nebenkosten</t>
        </is>
      </c>
      <c r="BG41">
        <f>IF(Listen!$A41="","",Listen!$A41)</f>
        <v/>
      </c>
      <c r="BH41">
        <f>IF(BG41="","",COUNTIFS(Verlauf[KI-Ordner],BG41,Verlauf[Korrektur?],"Ja",Verlauf[Gesellschaft],$C$2))</f>
        <v/>
      </c>
      <c r="BI41">
        <f>IF(BG41="","",BH41+ROW()/100000)</f>
        <v/>
      </c>
    </row>
    <row r="42" ht="15" customHeight="1" s="46">
      <c r="AL42" s="45" t="inlineStr">
        <is>
          <t>Vertraege_Bescheide/Pachtvertrag</t>
        </is>
      </c>
      <c r="BG42">
        <f>IF(Listen!$A42="","",Listen!$A42)</f>
        <v/>
      </c>
      <c r="BH42">
        <f>IF(BG42="","",COUNTIFS(Verlauf[KI-Ordner],BG42,Verlauf[Korrektur?],"Ja",Verlauf[Gesellschaft],$C$2))</f>
        <v/>
      </c>
      <c r="BI42">
        <f>IF(BG42="","",BH42+ROW()/100000)</f>
        <v/>
      </c>
    </row>
    <row r="43" ht="15" customHeight="1" s="46">
      <c r="AL43" s="45" t="inlineStr">
        <is>
          <t>Vertraege_Bescheide/Rechnungen</t>
        </is>
      </c>
      <c r="BG43">
        <f>IF(Listen!$A43="","",Listen!$A43)</f>
        <v/>
      </c>
      <c r="BH43">
        <f>IF(BG43="","",COUNTIFS(Verlauf[KI-Ordner],BG43,Verlauf[Korrektur?],"Ja",Verlauf[Gesellschaft],$C$2))</f>
        <v/>
      </c>
      <c r="BI43">
        <f>IF(BG43="","",BH43+ROW()/100000)</f>
        <v/>
      </c>
    </row>
    <row r="44" ht="15" customHeight="1" s="46">
      <c r="AL44" s="45" t="inlineStr">
        <is>
          <t>Vertraege_Bescheide/Sonstige Verträge &amp; Bescheide</t>
        </is>
      </c>
      <c r="BG44">
        <f>IF(Listen!$A44="","",Listen!$A44)</f>
        <v/>
      </c>
      <c r="BH44">
        <f>IF(BG44="","",COUNTIFS(Verlauf[KI-Ordner],BG44,Verlauf[Korrektur?],"Ja",Verlauf[Gesellschaft],$C$2))</f>
        <v/>
      </c>
      <c r="BI44">
        <f>IF(BG44="","",BH44+ROW()/100000)</f>
        <v/>
      </c>
    </row>
    <row r="45" ht="15" customHeight="1" s="46">
      <c r="AL45" s="45" t="inlineStr">
        <is>
          <t>Vertraege_Bescheide/Steuerbescheide</t>
        </is>
      </c>
      <c r="BG45">
        <f>IF(Listen!$A45="","",Listen!$A45)</f>
        <v/>
      </c>
      <c r="BH45">
        <f>IF(BG45="","",COUNTIFS(Verlauf[KI-Ordner],BG45,Verlauf[Korrektur?],"Ja",Verlauf[Gesellschaft],$C$2))</f>
        <v/>
      </c>
      <c r="BI45">
        <f>IF(BG45="","",BH45+ROW()/100000)</f>
        <v/>
      </c>
    </row>
    <row r="46" ht="15" customHeight="1" s="46">
      <c r="AL46" s="45" t="inlineStr">
        <is>
          <t>Vertraege_Bescheide/Versicherung</t>
        </is>
      </c>
      <c r="BG46">
        <f>IF(Listen!$A46="","",Listen!$A46)</f>
        <v/>
      </c>
      <c r="BH46">
        <f>IF(BG46="","",COUNTIFS(Verlauf[KI-Ordner],BG46,Verlauf[Korrektur?],"Ja",Verlauf[Gesellschaft],$C$2))</f>
        <v/>
      </c>
      <c r="BI46">
        <f>IF(BG46="","",BH46+ROW()/100000)</f>
        <v/>
      </c>
    </row>
    <row r="47" ht="15" customHeight="1" s="46">
      <c r="AL47" s="45" t="inlineStr">
        <is>
          <t>Vertraege_Bescheide/Versorgungsvertrag</t>
        </is>
      </c>
      <c r="BG47">
        <f>IF(Listen!$A47="","",Listen!$A47)</f>
        <v/>
      </c>
      <c r="BH47">
        <f>IF(BG47="","",COUNTIFS(Verlauf[KI-Ordner],BG47,Verlauf[Korrektur?],"Ja",Verlauf[Gesellschaft],$C$2))</f>
        <v/>
      </c>
      <c r="BI47">
        <f>IF(BG47="","",BH47+ROW()/100000)</f>
        <v/>
      </c>
    </row>
    <row r="48" ht="15" customHeight="1" s="46">
      <c r="AL48" s="45" t="inlineStr">
        <is>
          <t>ZDF</t>
        </is>
      </c>
      <c r="BG48">
        <f>IF(Listen!$A48="","",Listen!$A48)</f>
        <v/>
      </c>
      <c r="BH48">
        <f>IF(BG48="","",COUNTIFS(Verlauf[KI-Ordner],BG48,Verlauf[Korrektur?],"Ja",Verlauf[Gesellschaft],$C$2))</f>
        <v/>
      </c>
      <c r="BI48">
        <f>IF(BG48="","",BH48+ROW()/100000)</f>
        <v/>
      </c>
    </row>
    <row r="49" ht="15" customHeight="1" s="46">
      <c r="AL49" s="45" t="inlineStr">
        <is>
          <t>ZDF/Kalkulation</t>
        </is>
      </c>
      <c r="BG49">
        <f>IF(Listen!$A49="","",Listen!$A49)</f>
        <v/>
      </c>
      <c r="BH49">
        <f>IF(BG49="","",COUNTIFS(Verlauf[KI-Ordner],BG49,Verlauf[Korrektur?],"Ja",Verlauf[Gesellschaft],$C$2))</f>
        <v/>
      </c>
      <c r="BI49">
        <f>IF(BG49="","",BH49+ROW()/100000)</f>
        <v/>
      </c>
    </row>
    <row r="50">
      <c r="BG50">
        <f>IF(Listen!$A50="","",Listen!$A50)</f>
        <v/>
      </c>
      <c r="BH50">
        <f>IF(BG50="","",COUNTIFS(Verlauf[KI-Ordner],BG50,Verlauf[Korrektur?],"Ja",Verlauf[Gesellschaft],$C$2))</f>
        <v/>
      </c>
      <c r="BI50">
        <f>IF(BG50="","",BH50+ROW()/100000)</f>
        <v/>
      </c>
    </row>
  </sheetData>
  <printOptions horizontalCentered="0" verticalCentered="0" headings="0" gridLines="0" gridLinesSet="1"/>
  <pageMargins left="0.75" right="0.75" top="1" bottom="1" header="0.511811023622047" footer="0.511811023622047"/>
  <pageSetup orientation="portrait" paperSize="9" scale="100" fitToHeight="1" fitToWidth="1" pageOrder="downThenOver" blackAndWhite="0" draft="0" horizontalDpi="300" verticalDpi="300" copies="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:language xmlns:dc="http://purl.org/dc/elements/1.1/">en-US</dc:language>
  <dcterms:created xmlns:dcterms="http://purl.org/dc/terms/" xmlns:xsi="http://www.w3.org/2001/XMLSchema-instance" xsi:type="dcterms:W3CDTF">2026-06-23T09:13:24Z</dcterms:created>
  <dcterms:modified xmlns:dcterms="http://purl.org/dc/terms/" xmlns:xsi="http://www.w3.org/2001/XMLSchema-instance" xsi:type="dcterms:W3CDTF">2026-06-24T10:50:20Z</dcterms:modified>
  <cp:revision>0</cp:revision>
</cp:coreProperties>
</file>